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95" windowHeight="7935" firstSheet="8" activeTab="11"/>
  </bookViews>
  <sheets>
    <sheet name="Balance Dic 2009" sheetId="12" r:id="rId1"/>
    <sheet name="Balance Nov 2009" sheetId="11" r:id="rId2"/>
    <sheet name="Balance Oct 2009" sheetId="10" r:id="rId3"/>
    <sheet name="Balance Sep 2009" sheetId="9" r:id="rId4"/>
    <sheet name="Balance Agt 2009" sheetId="8" r:id="rId5"/>
    <sheet name="Balance Jul 2009" sheetId="7" r:id="rId6"/>
    <sheet name="Balance Jun 2009" sheetId="6" r:id="rId7"/>
    <sheet name="Balance May 2009" sheetId="5" r:id="rId8"/>
    <sheet name="Balance Abr 2009" sheetId="4" r:id="rId9"/>
    <sheet name="Balance Mzo 2009" sheetId="3" r:id="rId10"/>
    <sheet name="Balance Feb 2009" sheetId="2" r:id="rId11"/>
    <sheet name="Balance Ene 2009" sheetId="1" r:id="rId12"/>
  </sheets>
  <calcPr calcId="145621"/>
</workbook>
</file>

<file path=xl/calcChain.xml><?xml version="1.0" encoding="utf-8"?>
<calcChain xmlns="http://schemas.openxmlformats.org/spreadsheetml/2006/main">
  <c r="C46" i="12" l="1"/>
  <c r="C49" i="12" s="1"/>
  <c r="C40" i="12"/>
  <c r="C31" i="12"/>
  <c r="C33" i="12" s="1"/>
  <c r="C23" i="12"/>
  <c r="C14" i="12"/>
  <c r="C46" i="11"/>
  <c r="C49" i="11" s="1"/>
  <c r="C40" i="11"/>
  <c r="C31" i="11"/>
  <c r="C33" i="11" s="1"/>
  <c r="C23" i="11"/>
  <c r="C14" i="11"/>
  <c r="C46" i="10"/>
  <c r="C49" i="10" s="1"/>
  <c r="C40" i="10"/>
  <c r="C31" i="10"/>
  <c r="C33" i="10" s="1"/>
  <c r="C23" i="10"/>
  <c r="C14" i="10"/>
  <c r="C46" i="9"/>
  <c r="C49" i="9" s="1"/>
  <c r="C40" i="9"/>
  <c r="C31" i="9"/>
  <c r="C33" i="9" s="1"/>
  <c r="C23" i="9"/>
  <c r="C14" i="9"/>
  <c r="C46" i="8"/>
  <c r="C49" i="8" s="1"/>
  <c r="C40" i="8"/>
  <c r="C31" i="8"/>
  <c r="C33" i="8" s="1"/>
  <c r="C23" i="8"/>
  <c r="C14" i="8"/>
  <c r="C46" i="7"/>
  <c r="C49" i="7" s="1"/>
  <c r="C40" i="7"/>
  <c r="C31" i="7"/>
  <c r="C33" i="7" s="1"/>
  <c r="C23" i="7"/>
  <c r="C14" i="7"/>
  <c r="C14" i="6"/>
  <c r="C23" i="6"/>
  <c r="C31" i="6"/>
  <c r="C33" i="6"/>
  <c r="C40" i="6"/>
  <c r="C46" i="6"/>
  <c r="C49" i="6" s="1"/>
  <c r="C46" i="5" l="1"/>
  <c r="C49" i="5" s="1"/>
  <c r="C40" i="5"/>
  <c r="C31" i="5"/>
  <c r="C33" i="5" s="1"/>
  <c r="C23" i="5"/>
  <c r="C14" i="5"/>
  <c r="C46" i="4"/>
  <c r="C49" i="4" s="1"/>
  <c r="C40" i="4"/>
  <c r="C31" i="4"/>
  <c r="C33" i="4" s="1"/>
  <c r="C23" i="4"/>
  <c r="C14" i="4"/>
  <c r="C46" i="3"/>
  <c r="C49" i="3" s="1"/>
  <c r="C40" i="3"/>
  <c r="C31" i="3"/>
  <c r="C33" i="3" s="1"/>
  <c r="C23" i="3"/>
  <c r="C14" i="3"/>
  <c r="C46" i="2"/>
  <c r="C49" i="2" s="1"/>
  <c r="C40" i="2"/>
  <c r="C31" i="2"/>
  <c r="C33" i="2" s="1"/>
  <c r="C23" i="2"/>
  <c r="C14" i="2"/>
  <c r="C46" i="1" l="1"/>
  <c r="C49" i="1" s="1"/>
  <c r="C40" i="1"/>
  <c r="C31" i="1"/>
  <c r="C33" i="1" s="1"/>
  <c r="C23" i="1"/>
  <c r="C14" i="1"/>
</calcChain>
</file>

<file path=xl/sharedStrings.xml><?xml version="1.0" encoding="utf-8"?>
<sst xmlns="http://schemas.openxmlformats.org/spreadsheetml/2006/main" count="492" uniqueCount="53">
  <si>
    <t>INSTITUTO ELECTORAL Y DE PARTICIPACION CIUDADANA DEL ESTADO DE JALISCO</t>
  </si>
  <si>
    <t>ENERO DE 2009</t>
  </si>
  <si>
    <t>C O N C E P T O</t>
  </si>
  <si>
    <t xml:space="preserve">I M P O R T E </t>
  </si>
  <si>
    <t>FONDO FIJO DE CAJA</t>
  </si>
  <si>
    <t>BANCOS CTA. DE CHEQUES</t>
  </si>
  <si>
    <t>INVERSIONES</t>
  </si>
  <si>
    <t>DEUDORES DIVERSOS</t>
  </si>
  <si>
    <t>FUNCIONARIOS Y EMPLEADOS</t>
  </si>
  <si>
    <t>ANTICIPO A PROVEEDORES</t>
  </si>
  <si>
    <t>CREDITO AL SALARIO</t>
  </si>
  <si>
    <t xml:space="preserve">TOTAL ACTIVO CIRCULANTE </t>
  </si>
  <si>
    <t>MOBILIARIO Y EQUIPO DE OFICINA</t>
  </si>
  <si>
    <t>EQUIPO DE TRANSPORTE</t>
  </si>
  <si>
    <t>EQUIPO DE CÓMPUTO</t>
  </si>
  <si>
    <t>EQUIPO DE COMUNICACIÓN</t>
  </si>
  <si>
    <t>PROGRAMAS DE CÓMPUTO</t>
  </si>
  <si>
    <t>EQUIPO DE AUDIO Y VIDEO</t>
  </si>
  <si>
    <t>Depreciación Acumulada</t>
  </si>
  <si>
    <t xml:space="preserve">TOTAL ACTIVO FIJO </t>
  </si>
  <si>
    <t>MEJORAS A LOCALES ARRENDADOS</t>
  </si>
  <si>
    <t>Amortización Acumulada a Locales Arrendados</t>
  </si>
  <si>
    <t>GASTOS DE INSTALACIÓN</t>
  </si>
  <si>
    <t>Amortización acumulada Gastos de Instalación</t>
  </si>
  <si>
    <t>DEPÓSITOS EN GARANTíA</t>
  </si>
  <si>
    <t>PAGOS ANTICIPADOS</t>
  </si>
  <si>
    <t xml:space="preserve">TOTAL ACTIVO DIFERIDO </t>
  </si>
  <si>
    <t>TOTAL ACTIVO</t>
  </si>
  <si>
    <t>ACREEDORES DIVERSOS</t>
  </si>
  <si>
    <t>IMPUESTOS POR PAGAR</t>
  </si>
  <si>
    <t>PROVEEDORES</t>
  </si>
  <si>
    <t>SUELDOS Y SALARIOS POR PAGAR</t>
  </si>
  <si>
    <t>CUENTAS POR PAGAR</t>
  </si>
  <si>
    <t xml:space="preserve">TOTAL PASIVO CIRCULANTE </t>
  </si>
  <si>
    <t>PATRIMONIO</t>
  </si>
  <si>
    <t>ASIGNACION PRESUPUESTAL-ADQ. ACTIVOS</t>
  </si>
  <si>
    <t>RESULTADOS DE EJERCICIOS ANTERIORES</t>
  </si>
  <si>
    <t>RESULTADO DEL EJERCICIO</t>
  </si>
  <si>
    <t>TOTAL PATRIMONIO</t>
  </si>
  <si>
    <t>TOTAL PASIVO Y PATRIMONIO</t>
  </si>
  <si>
    <t>FEBRERO DE 2009</t>
  </si>
  <si>
    <t>MARZO DE 2009</t>
  </si>
  <si>
    <t>ABRIL DE 2009</t>
  </si>
  <si>
    <t>M A Y O  DE 2009</t>
  </si>
  <si>
    <t>SUBSIDIO AL EMPLEO</t>
  </si>
  <si>
    <t>J U N I O  DE 2009</t>
  </si>
  <si>
    <t>J U L I O  DE 2009</t>
  </si>
  <si>
    <t>A G O S T O   DE 2009</t>
  </si>
  <si>
    <t>S E P T I E M B R E   DE   2009</t>
  </si>
  <si>
    <t>O  C  T  U  B R E   DE   2009</t>
  </si>
  <si>
    <t>N  O  V  I  E  M  B R E   DE   2009</t>
  </si>
  <si>
    <t>D  I  C  I  E  M  B R E   DE   2009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</si>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</sst>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dd/mmm/yyyy"/>
  </numFmts>
  <fonts count="8" x14ac:knownFonts="1">
    <font>
      <sz val="12"/>
      <name val="Garamond"/>
    </font>
    <font>
      <sz val="12"/>
      <name val="Trebuchet MS"/>
      <family val="2"/>
    </font>
    <font>
      <b/>
      <sz val="15"/>
      <name val="Trebuchet MS"/>
      <family val="2"/>
    </font>
    <font>
      <b/>
      <sz val="14"/>
      <name val="Trebuchet MS"/>
      <family val="2"/>
    </font>
    <font>
      <b/>
      <sz val="10"/>
      <name val="Trebuchet MS"/>
      <family val="2"/>
    </font>
    <font>
      <b/>
      <sz val="12"/>
      <name val="Trebuchet MS"/>
      <family val="2"/>
    </font>
    <font>
      <sz val="10"/>
      <name val="Arial"/>
    </font>
    <font>
      <sz val="12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6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17" fontId="2" fillId="2" borderId="5" xfId="0" applyNumberFormat="1" applyFont="1" applyFill="1" applyBorder="1" applyAlignment="1">
      <alignment horizontal="center" vertical="center"/>
    </xf>
    <xf numFmtId="17" fontId="2" fillId="2" borderId="6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/>
    <xf numFmtId="4" fontId="3" fillId="2" borderId="7" xfId="0" applyNumberFormat="1" applyFont="1" applyFill="1" applyBorder="1" applyAlignment="1">
      <alignment horizontal="center" vertical="center"/>
    </xf>
    <xf numFmtId="37" fontId="3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" fontId="1" fillId="0" borderId="9" xfId="0" applyNumberFormat="1" applyFont="1" applyBorder="1" applyAlignment="1">
      <alignment vertical="center"/>
    </xf>
    <xf numFmtId="37" fontId="1" fillId="0" borderId="10" xfId="0" applyNumberFormat="1" applyFont="1" applyBorder="1"/>
    <xf numFmtId="164" fontId="1" fillId="0" borderId="11" xfId="0" applyNumberFormat="1" applyFont="1" applyBorder="1"/>
    <xf numFmtId="0" fontId="4" fillId="0" borderId="0" xfId="0" applyFont="1" applyAlignment="1">
      <alignment vertical="center"/>
    </xf>
    <xf numFmtId="37" fontId="1" fillId="0" borderId="11" xfId="0" applyNumberFormat="1" applyFont="1" applyBorder="1"/>
    <xf numFmtId="4" fontId="5" fillId="2" borderId="12" xfId="0" applyNumberFormat="1" applyFont="1" applyFill="1" applyBorder="1" applyAlignment="1">
      <alignment vertical="center"/>
    </xf>
    <xf numFmtId="37" fontId="5" fillId="2" borderId="13" xfId="0" applyNumberFormat="1" applyFont="1" applyFill="1" applyBorder="1"/>
    <xf numFmtId="4" fontId="5" fillId="0" borderId="9" xfId="0" applyNumberFormat="1" applyFont="1" applyBorder="1" applyAlignment="1">
      <alignment vertical="center"/>
    </xf>
    <xf numFmtId="37" fontId="5" fillId="0" borderId="10" xfId="0" applyNumberFormat="1" applyFont="1" applyBorder="1" applyAlignment="1">
      <alignment vertical="center"/>
    </xf>
    <xf numFmtId="37" fontId="5" fillId="0" borderId="11" xfId="0" applyNumberFormat="1" applyFont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37" fontId="5" fillId="0" borderId="11" xfId="0" applyNumberFormat="1" applyFont="1" applyFill="1" applyBorder="1" applyAlignment="1">
      <alignment vertical="center"/>
    </xf>
    <xf numFmtId="4" fontId="1" fillId="0" borderId="9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" fontId="5" fillId="0" borderId="14" xfId="0" applyNumberFormat="1" applyFont="1" applyFill="1" applyBorder="1" applyAlignment="1">
      <alignment vertical="center"/>
    </xf>
    <xf numFmtId="37" fontId="5" fillId="0" borderId="10" xfId="0" applyNumberFormat="1" applyFont="1" applyFill="1" applyBorder="1"/>
    <xf numFmtId="0" fontId="1" fillId="0" borderId="0" xfId="0" applyFont="1" applyFill="1" applyAlignment="1">
      <alignment vertical="center"/>
    </xf>
    <xf numFmtId="37" fontId="1" fillId="0" borderId="11" xfId="0" applyNumberFormat="1" applyFont="1" applyFill="1" applyBorder="1"/>
    <xf numFmtId="164" fontId="1" fillId="0" borderId="15" xfId="0" applyNumberFormat="1" applyFont="1" applyBorder="1"/>
    <xf numFmtId="37" fontId="1" fillId="0" borderId="11" xfId="0" applyNumberFormat="1" applyFont="1" applyFill="1" applyBorder="1" applyAlignment="1">
      <alignment vertical="center"/>
    </xf>
    <xf numFmtId="0" fontId="1" fillId="0" borderId="0" xfId="2" applyFont="1"/>
    <xf numFmtId="0" fontId="1" fillId="0" borderId="0" xfId="2" applyFont="1" applyAlignment="1">
      <alignment vertical="center"/>
    </xf>
    <xf numFmtId="37" fontId="5" fillId="2" borderId="13" xfId="2" applyNumberFormat="1" applyFont="1" applyFill="1" applyBorder="1"/>
    <xf numFmtId="4" fontId="5" fillId="2" borderId="12" xfId="2" applyNumberFormat="1" applyFont="1" applyFill="1" applyBorder="1" applyAlignment="1">
      <alignment vertical="center"/>
    </xf>
    <xf numFmtId="37" fontId="1" fillId="0" borderId="11" xfId="2" applyNumberFormat="1" applyFont="1" applyFill="1" applyBorder="1" applyAlignment="1">
      <alignment vertical="center"/>
    </xf>
    <xf numFmtId="4" fontId="1" fillId="0" borderId="9" xfId="2" applyNumberFormat="1" applyFont="1" applyFill="1" applyBorder="1" applyAlignment="1">
      <alignment vertical="center"/>
    </xf>
    <xf numFmtId="37" fontId="5" fillId="0" borderId="11" xfId="2" applyNumberFormat="1" applyFont="1" applyFill="1" applyBorder="1" applyAlignment="1">
      <alignment vertical="center"/>
    </xf>
    <xf numFmtId="4" fontId="5" fillId="0" borderId="9" xfId="2" applyNumberFormat="1" applyFont="1" applyFill="1" applyBorder="1" applyAlignment="1">
      <alignment vertical="center"/>
    </xf>
    <xf numFmtId="164" fontId="1" fillId="0" borderId="15" xfId="2" applyNumberFormat="1" applyFont="1" applyBorder="1"/>
    <xf numFmtId="164" fontId="1" fillId="0" borderId="11" xfId="2" applyNumberFormat="1" applyFont="1" applyBorder="1"/>
    <xf numFmtId="37" fontId="1" fillId="0" borderId="11" xfId="2" applyNumberFormat="1" applyFont="1" applyFill="1" applyBorder="1"/>
    <xf numFmtId="0" fontId="1" fillId="0" borderId="0" xfId="2" applyFont="1" applyFill="1" applyAlignment="1">
      <alignment vertical="center"/>
    </xf>
    <xf numFmtId="37" fontId="5" fillId="0" borderId="10" xfId="2" applyNumberFormat="1" applyFont="1" applyFill="1" applyBorder="1"/>
    <xf numFmtId="4" fontId="5" fillId="0" borderId="14" xfId="2" applyNumberFormat="1" applyFont="1" applyFill="1" applyBorder="1" applyAlignment="1">
      <alignment vertical="center"/>
    </xf>
    <xf numFmtId="0" fontId="1" fillId="0" borderId="0" xfId="2" applyFont="1" applyBorder="1" applyAlignment="1">
      <alignment vertical="center"/>
    </xf>
    <xf numFmtId="37" fontId="5" fillId="0" borderId="11" xfId="2" applyNumberFormat="1" applyFont="1" applyBorder="1" applyAlignment="1">
      <alignment vertical="center"/>
    </xf>
    <xf numFmtId="4" fontId="5" fillId="0" borderId="9" xfId="2" applyNumberFormat="1" applyFont="1" applyBorder="1" applyAlignment="1">
      <alignment vertical="center"/>
    </xf>
    <xf numFmtId="37" fontId="1" fillId="0" borderId="11" xfId="2" applyNumberFormat="1" applyFont="1" applyBorder="1"/>
    <xf numFmtId="4" fontId="1" fillId="0" borderId="9" xfId="2" applyNumberFormat="1" applyFont="1" applyBorder="1" applyAlignment="1">
      <alignment vertical="center"/>
    </xf>
    <xf numFmtId="37" fontId="5" fillId="0" borderId="10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37" fontId="1" fillId="0" borderId="10" xfId="2" applyNumberFormat="1" applyFont="1" applyBorder="1"/>
    <xf numFmtId="37" fontId="3" fillId="2" borderId="8" xfId="2" applyNumberFormat="1" applyFont="1" applyFill="1" applyBorder="1" applyAlignment="1">
      <alignment horizontal="center" vertical="center"/>
    </xf>
    <xf numFmtId="4" fontId="3" fillId="2" borderId="7" xfId="2" applyNumberFormat="1" applyFont="1" applyFill="1" applyBorder="1" applyAlignment="1">
      <alignment horizontal="center" vertical="center"/>
    </xf>
    <xf numFmtId="4" fontId="1" fillId="0" borderId="0" xfId="2" applyNumberFormat="1" applyFont="1" applyBorder="1"/>
    <xf numFmtId="17" fontId="2" fillId="2" borderId="6" xfId="2" applyNumberFormat="1" applyFont="1" applyFill="1" applyBorder="1" applyAlignment="1">
      <alignment horizontal="center" vertical="center"/>
    </xf>
    <xf numFmtId="17" fontId="2" fillId="2" borderId="5" xfId="2" applyNumberFormat="1" applyFont="1" applyFill="1" applyBorder="1" applyAlignment="1">
      <alignment horizontal="center" vertical="center"/>
    </xf>
    <xf numFmtId="4" fontId="2" fillId="2" borderId="4" xfId="2" applyNumberFormat="1" applyFont="1" applyFill="1" applyBorder="1" applyAlignment="1">
      <alignment horizontal="center"/>
    </xf>
    <xf numFmtId="4" fontId="2" fillId="2" borderId="3" xfId="2" applyNumberFormat="1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 vertical="justify"/>
    </xf>
    <xf numFmtId="0" fontId="2" fillId="2" borderId="1" xfId="2" applyFont="1" applyFill="1" applyBorder="1" applyAlignment="1">
      <alignment horizontal="center" vertical="justify"/>
    </xf>
  </cellXfs>
  <cellStyles count="3">
    <cellStyle name="Fecha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30" customWidth="1"/>
    <col min="2" max="2" width="41.625" style="30" customWidth="1"/>
    <col min="3" max="3" width="33.625" style="30" customWidth="1"/>
    <col min="4" max="16384" width="11" style="30"/>
  </cols>
  <sheetData>
    <row r="1" spans="2:3" ht="18.75" thickBot="1" x14ac:dyDescent="0.4"/>
    <row r="2" spans="2:3" ht="43.9" customHeight="1" x14ac:dyDescent="0.35">
      <c r="B2" s="60" t="s">
        <v>0</v>
      </c>
      <c r="C2" s="59"/>
    </row>
    <row r="3" spans="2:3" ht="24" customHeight="1" x14ac:dyDescent="0.35">
      <c r="B3" s="58" t="s">
        <v>52</v>
      </c>
      <c r="C3" s="57"/>
    </row>
    <row r="4" spans="2:3" ht="24" customHeight="1" thickBot="1" x14ac:dyDescent="0.4">
      <c r="B4" s="56" t="s">
        <v>51</v>
      </c>
      <c r="C4" s="55"/>
    </row>
    <row r="5" spans="2:3" ht="27.75" customHeight="1" thickBot="1" x14ac:dyDescent="0.4">
      <c r="B5" s="54"/>
      <c r="C5" s="54"/>
    </row>
    <row r="6" spans="2:3" s="31" customFormat="1" ht="27.75" customHeight="1" thickTop="1" thickBot="1" x14ac:dyDescent="0.3">
      <c r="B6" s="53" t="s">
        <v>2</v>
      </c>
      <c r="C6" s="52" t="s">
        <v>3</v>
      </c>
    </row>
    <row r="7" spans="2:3" s="31" customFormat="1" ht="21" customHeight="1" thickTop="1" x14ac:dyDescent="0.35">
      <c r="B7" s="48" t="s">
        <v>4</v>
      </c>
      <c r="C7" s="51">
        <v>89790</v>
      </c>
    </row>
    <row r="8" spans="2:3" s="50" customFormat="1" ht="21" customHeight="1" x14ac:dyDescent="0.35">
      <c r="B8" s="48" t="s">
        <v>5</v>
      </c>
      <c r="C8" s="39">
        <v>37086436</v>
      </c>
    </row>
    <row r="9" spans="2:3" s="31" customFormat="1" ht="21" hidden="1" customHeight="1" x14ac:dyDescent="0.35">
      <c r="B9" s="48" t="s">
        <v>6</v>
      </c>
      <c r="C9" s="39">
        <v>0</v>
      </c>
    </row>
    <row r="10" spans="2:3" s="31" customFormat="1" ht="21" customHeight="1" x14ac:dyDescent="0.35">
      <c r="B10" s="48" t="s">
        <v>7</v>
      </c>
      <c r="C10" s="47">
        <v>7100610</v>
      </c>
    </row>
    <row r="11" spans="2:3" s="31" customFormat="1" ht="21" hidden="1" customHeight="1" x14ac:dyDescent="0.35">
      <c r="B11" s="48" t="s">
        <v>8</v>
      </c>
      <c r="C11" s="39">
        <v>0</v>
      </c>
    </row>
    <row r="12" spans="2:3" s="31" customFormat="1" ht="21" hidden="1" customHeight="1" x14ac:dyDescent="0.35">
      <c r="B12" s="48" t="s">
        <v>9</v>
      </c>
      <c r="C12" s="39">
        <v>0</v>
      </c>
    </row>
    <row r="13" spans="2:3" s="31" customFormat="1" ht="21" customHeight="1" x14ac:dyDescent="0.35">
      <c r="B13" s="48" t="s">
        <v>44</v>
      </c>
      <c r="C13" s="47">
        <v>6310.6</v>
      </c>
    </row>
    <row r="14" spans="2:3" s="31" customFormat="1" ht="21" customHeight="1" thickBot="1" x14ac:dyDescent="0.4">
      <c r="B14" s="33" t="s">
        <v>11</v>
      </c>
      <c r="C14" s="32">
        <f>SUM(C7:C13)</f>
        <v>44283146.600000001</v>
      </c>
    </row>
    <row r="15" spans="2:3" s="31" customFormat="1" ht="21" customHeight="1" thickTop="1" x14ac:dyDescent="0.25">
      <c r="B15" s="46"/>
      <c r="C15" s="49"/>
    </row>
    <row r="16" spans="2:3" s="31" customFormat="1" ht="21" customHeight="1" x14ac:dyDescent="0.35">
      <c r="B16" s="48" t="s">
        <v>12</v>
      </c>
      <c r="C16" s="47">
        <v>4514645.1900000004</v>
      </c>
    </row>
    <row r="17" spans="2:3" s="31" customFormat="1" ht="21" customHeight="1" x14ac:dyDescent="0.35">
      <c r="B17" s="48" t="s">
        <v>13</v>
      </c>
      <c r="C17" s="47">
        <v>4034882</v>
      </c>
    </row>
    <row r="18" spans="2:3" s="31" customFormat="1" ht="21" customHeight="1" x14ac:dyDescent="0.35">
      <c r="B18" s="48" t="s">
        <v>14</v>
      </c>
      <c r="C18" s="47">
        <v>11294217.869999999</v>
      </c>
    </row>
    <row r="19" spans="2:3" s="31" customFormat="1" ht="21" customHeight="1" x14ac:dyDescent="0.35">
      <c r="B19" s="48" t="s">
        <v>15</v>
      </c>
      <c r="C19" s="47">
        <v>337613.97</v>
      </c>
    </row>
    <row r="20" spans="2:3" s="31" customFormat="1" ht="21" customHeight="1" x14ac:dyDescent="0.35">
      <c r="B20" s="48" t="s">
        <v>16</v>
      </c>
      <c r="C20" s="47">
        <v>1654532.78</v>
      </c>
    </row>
    <row r="21" spans="2:3" s="31" customFormat="1" ht="21" customHeight="1" x14ac:dyDescent="0.35">
      <c r="B21" s="48" t="s">
        <v>17</v>
      </c>
      <c r="C21" s="47">
        <v>446475.81</v>
      </c>
    </row>
    <row r="22" spans="2:3" s="31" customFormat="1" ht="21" customHeight="1" x14ac:dyDescent="0.35">
      <c r="B22" s="48" t="s">
        <v>18</v>
      </c>
      <c r="C22" s="39">
        <v>-15329054</v>
      </c>
    </row>
    <row r="23" spans="2:3" s="31" customFormat="1" ht="21" customHeight="1" thickBot="1" x14ac:dyDescent="0.4">
      <c r="B23" s="33" t="s">
        <v>19</v>
      </c>
      <c r="C23" s="32">
        <f>SUM(C16:C22)-1</f>
        <v>6953312.620000001</v>
      </c>
    </row>
    <row r="24" spans="2:3" s="31" customFormat="1" ht="21" customHeight="1" thickTop="1" x14ac:dyDescent="0.25">
      <c r="B24" s="46"/>
      <c r="C24" s="45"/>
    </row>
    <row r="25" spans="2:3" s="31" customFormat="1" ht="21" customHeight="1" x14ac:dyDescent="0.35">
      <c r="B25" s="48" t="s">
        <v>20</v>
      </c>
      <c r="C25" s="47">
        <v>743608.15</v>
      </c>
    </row>
    <row r="26" spans="2:3" s="31" customFormat="1" ht="21" customHeight="1" x14ac:dyDescent="0.35">
      <c r="B26" s="48" t="s">
        <v>21</v>
      </c>
      <c r="C26" s="39">
        <v>-743608.15</v>
      </c>
    </row>
    <row r="27" spans="2:3" s="31" customFormat="1" ht="21" customHeight="1" x14ac:dyDescent="0.35">
      <c r="B27" s="48" t="s">
        <v>22</v>
      </c>
      <c r="C27" s="47">
        <v>45533.24</v>
      </c>
    </row>
    <row r="28" spans="2:3" s="31" customFormat="1" ht="21" customHeight="1" x14ac:dyDescent="0.35">
      <c r="B28" s="48" t="s">
        <v>23</v>
      </c>
      <c r="C28" s="39">
        <v>-24277</v>
      </c>
    </row>
    <row r="29" spans="2:3" s="31" customFormat="1" ht="21" customHeight="1" x14ac:dyDescent="0.35">
      <c r="B29" s="48" t="s">
        <v>24</v>
      </c>
      <c r="C29" s="47">
        <v>122022</v>
      </c>
    </row>
    <row r="30" spans="2:3" s="31" customFormat="1" ht="21" customHeight="1" x14ac:dyDescent="0.35">
      <c r="B30" s="48" t="s">
        <v>25</v>
      </c>
      <c r="C30" s="47">
        <v>250500</v>
      </c>
    </row>
    <row r="31" spans="2:3" s="31" customFormat="1" ht="21" customHeight="1" thickBot="1" x14ac:dyDescent="0.4">
      <c r="B31" s="33" t="s">
        <v>26</v>
      </c>
      <c r="C31" s="32">
        <f>SUM(C25:C30)</f>
        <v>393778.24</v>
      </c>
    </row>
    <row r="32" spans="2:3" s="31" customFormat="1" ht="21" customHeight="1" thickTop="1" x14ac:dyDescent="0.25">
      <c r="B32" s="46"/>
      <c r="C32" s="45"/>
    </row>
    <row r="33" spans="2:4" s="31" customFormat="1" ht="21" customHeight="1" thickBot="1" x14ac:dyDescent="0.4">
      <c r="B33" s="33" t="s">
        <v>27</v>
      </c>
      <c r="C33" s="32">
        <f>+C31+C23+C14+1</f>
        <v>51630238.460000001</v>
      </c>
    </row>
    <row r="34" spans="2:4" s="31" customFormat="1" ht="21" customHeight="1" thickTop="1" x14ac:dyDescent="0.25">
      <c r="B34" s="37"/>
      <c r="C34" s="36"/>
    </row>
    <row r="35" spans="2:4" s="31" customFormat="1" ht="21" customHeight="1" x14ac:dyDescent="0.35">
      <c r="B35" s="35" t="s">
        <v>28</v>
      </c>
      <c r="C35" s="39">
        <v>524501</v>
      </c>
    </row>
    <row r="36" spans="2:4" s="31" customFormat="1" ht="21" customHeight="1" x14ac:dyDescent="0.35">
      <c r="B36" s="35" t="s">
        <v>29</v>
      </c>
      <c r="C36" s="39">
        <v>3737460</v>
      </c>
      <c r="D36" s="44"/>
    </row>
    <row r="37" spans="2:4" s="31" customFormat="1" ht="21" hidden="1" customHeight="1" x14ac:dyDescent="0.35">
      <c r="B37" s="35" t="s">
        <v>30</v>
      </c>
      <c r="C37" s="39">
        <v>0</v>
      </c>
      <c r="D37" s="44"/>
    </row>
    <row r="38" spans="2:4" s="31" customFormat="1" ht="21" customHeight="1" x14ac:dyDescent="0.35">
      <c r="B38" s="35" t="s">
        <v>31</v>
      </c>
      <c r="C38" s="39">
        <v>334915</v>
      </c>
    </row>
    <row r="39" spans="2:4" s="31" customFormat="1" ht="21" customHeight="1" x14ac:dyDescent="0.35">
      <c r="B39" s="35" t="s">
        <v>32</v>
      </c>
      <c r="C39" s="39">
        <v>42493</v>
      </c>
    </row>
    <row r="40" spans="2:4" s="31" customFormat="1" ht="21" customHeight="1" thickBot="1" x14ac:dyDescent="0.4">
      <c r="B40" s="33" t="s">
        <v>33</v>
      </c>
      <c r="C40" s="32">
        <f>SUM(C35:C39)</f>
        <v>4639369</v>
      </c>
    </row>
    <row r="41" spans="2:4" s="41" customFormat="1" ht="21" customHeight="1" thickTop="1" x14ac:dyDescent="0.35">
      <c r="B41" s="43"/>
      <c r="C41" s="42"/>
    </row>
    <row r="42" spans="2:4" s="31" customFormat="1" ht="21" customHeight="1" x14ac:dyDescent="0.35">
      <c r="B42" s="35" t="s">
        <v>34</v>
      </c>
      <c r="C42" s="40">
        <v>42008.47</v>
      </c>
    </row>
    <row r="43" spans="2:4" s="31" customFormat="1" ht="21" customHeight="1" x14ac:dyDescent="0.35">
      <c r="B43" s="35" t="s">
        <v>35</v>
      </c>
      <c r="C43" s="40">
        <v>19596815.199999999</v>
      </c>
    </row>
    <row r="44" spans="2:4" s="31" customFormat="1" ht="21" customHeight="1" x14ac:dyDescent="0.35">
      <c r="B44" s="35" t="s">
        <v>36</v>
      </c>
      <c r="C44" s="39">
        <v>5068673.93</v>
      </c>
    </row>
    <row r="45" spans="2:4" s="31" customFormat="1" ht="21" customHeight="1" x14ac:dyDescent="0.35">
      <c r="B45" s="35" t="s">
        <v>37</v>
      </c>
      <c r="C45" s="38">
        <v>22283371</v>
      </c>
    </row>
    <row r="46" spans="2:4" s="31" customFormat="1" ht="21" customHeight="1" thickBot="1" x14ac:dyDescent="0.4">
      <c r="B46" s="33" t="s">
        <v>38</v>
      </c>
      <c r="C46" s="32">
        <f>SUM(C42:C45)</f>
        <v>46990868.599999994</v>
      </c>
    </row>
    <row r="47" spans="2:4" s="31" customFormat="1" ht="21" hidden="1" customHeight="1" thickTop="1" x14ac:dyDescent="0.25">
      <c r="B47" s="37"/>
      <c r="C47" s="36"/>
    </row>
    <row r="48" spans="2:4" s="31" customFormat="1" ht="21" customHeight="1" thickTop="1" x14ac:dyDescent="0.25">
      <c r="B48" s="35"/>
      <c r="C48" s="34"/>
    </row>
    <row r="49" spans="2:3" s="31" customFormat="1" ht="21" customHeight="1" thickBot="1" x14ac:dyDescent="0.4">
      <c r="B49" s="33" t="s">
        <v>39</v>
      </c>
      <c r="C49" s="32">
        <f>+C46+C40</f>
        <v>51630237.599999994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1.6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" t="s">
        <v>0</v>
      </c>
      <c r="C2" s="3"/>
    </row>
    <row r="3" spans="2:3" ht="24" customHeight="1" x14ac:dyDescent="0.35">
      <c r="B3" s="58" t="s">
        <v>52</v>
      </c>
      <c r="C3" s="57"/>
    </row>
    <row r="4" spans="2:3" ht="24" customHeight="1" thickBot="1" x14ac:dyDescent="0.4">
      <c r="B4" s="4" t="s">
        <v>41</v>
      </c>
      <c r="C4" s="5"/>
    </row>
    <row r="5" spans="2:3" ht="27.75" customHeight="1" thickBot="1" x14ac:dyDescent="0.4">
      <c r="B5" s="6"/>
      <c r="C5" s="6"/>
    </row>
    <row r="6" spans="2:3" s="9" customFormat="1" ht="27.75" customHeight="1" thickTop="1" thickBot="1" x14ac:dyDescent="0.3">
      <c r="B6" s="7" t="s">
        <v>2</v>
      </c>
      <c r="C6" s="8" t="s">
        <v>3</v>
      </c>
    </row>
    <row r="7" spans="2:3" s="9" customFormat="1" ht="21" customHeight="1" thickTop="1" x14ac:dyDescent="0.35">
      <c r="B7" s="10" t="s">
        <v>4</v>
      </c>
      <c r="C7" s="11">
        <v>437000</v>
      </c>
    </row>
    <row r="8" spans="2:3" s="13" customFormat="1" ht="21" customHeight="1" x14ac:dyDescent="0.35">
      <c r="B8" s="10" t="s">
        <v>5</v>
      </c>
      <c r="C8" s="12">
        <v>83172544</v>
      </c>
    </row>
    <row r="9" spans="2:3" s="9" customFormat="1" ht="21" customHeight="1" x14ac:dyDescent="0.35">
      <c r="B9" s="10" t="s">
        <v>6</v>
      </c>
      <c r="C9" s="12">
        <v>0</v>
      </c>
    </row>
    <row r="10" spans="2:3" s="9" customFormat="1" ht="21" customHeight="1" x14ac:dyDescent="0.35">
      <c r="B10" s="10" t="s">
        <v>7</v>
      </c>
      <c r="C10" s="14">
        <v>319451</v>
      </c>
    </row>
    <row r="11" spans="2:3" s="9" customFormat="1" ht="21" customHeight="1" x14ac:dyDescent="0.35">
      <c r="B11" s="10" t="s">
        <v>8</v>
      </c>
      <c r="C11" s="12">
        <v>0</v>
      </c>
    </row>
    <row r="12" spans="2:3" s="9" customFormat="1" ht="21" customHeight="1" x14ac:dyDescent="0.35">
      <c r="B12" s="10" t="s">
        <v>9</v>
      </c>
      <c r="C12" s="12">
        <v>0</v>
      </c>
    </row>
    <row r="13" spans="2:3" s="9" customFormat="1" ht="21" customHeight="1" x14ac:dyDescent="0.35">
      <c r="B13" s="10" t="s">
        <v>10</v>
      </c>
      <c r="C13" s="14">
        <v>16075</v>
      </c>
    </row>
    <row r="14" spans="2:3" s="9" customFormat="1" ht="21" customHeight="1" thickBot="1" x14ac:dyDescent="0.4">
      <c r="B14" s="15" t="s">
        <v>11</v>
      </c>
      <c r="C14" s="16">
        <f>SUM(C7:C13)</f>
        <v>83945070</v>
      </c>
    </row>
    <row r="15" spans="2:3" s="9" customFormat="1" ht="21" customHeight="1" thickTop="1" x14ac:dyDescent="0.25">
      <c r="B15" s="17"/>
      <c r="C15" s="18"/>
    </row>
    <row r="16" spans="2:3" s="9" customFormat="1" ht="21" customHeight="1" x14ac:dyDescent="0.35">
      <c r="B16" s="10" t="s">
        <v>12</v>
      </c>
      <c r="C16" s="14">
        <v>3673002</v>
      </c>
    </row>
    <row r="17" spans="2:3" s="9" customFormat="1" ht="21" customHeight="1" x14ac:dyDescent="0.35">
      <c r="B17" s="10" t="s">
        <v>13</v>
      </c>
      <c r="C17" s="14">
        <v>4625183</v>
      </c>
    </row>
    <row r="18" spans="2:3" s="9" customFormat="1" ht="21" customHeight="1" x14ac:dyDescent="0.35">
      <c r="B18" s="10" t="s">
        <v>14</v>
      </c>
      <c r="C18" s="14">
        <v>9132577</v>
      </c>
    </row>
    <row r="19" spans="2:3" s="9" customFormat="1" ht="21" customHeight="1" x14ac:dyDescent="0.35">
      <c r="B19" s="10" t="s">
        <v>15</v>
      </c>
      <c r="C19" s="14">
        <v>337614</v>
      </c>
    </row>
    <row r="20" spans="2:3" s="9" customFormat="1" ht="21" customHeight="1" x14ac:dyDescent="0.35">
      <c r="B20" s="10" t="s">
        <v>16</v>
      </c>
      <c r="C20" s="14">
        <v>1421298</v>
      </c>
    </row>
    <row r="21" spans="2:3" s="9" customFormat="1" ht="21" customHeight="1" x14ac:dyDescent="0.35">
      <c r="B21" s="10" t="s">
        <v>17</v>
      </c>
      <c r="C21" s="14">
        <v>163948</v>
      </c>
    </row>
    <row r="22" spans="2:3" s="9" customFormat="1" ht="21" customHeight="1" x14ac:dyDescent="0.35">
      <c r="B22" s="10" t="s">
        <v>18</v>
      </c>
      <c r="C22" s="12">
        <v>-14113675</v>
      </c>
    </row>
    <row r="23" spans="2:3" s="9" customFormat="1" ht="21" customHeight="1" thickBot="1" x14ac:dyDescent="0.4">
      <c r="B23" s="15" t="s">
        <v>19</v>
      </c>
      <c r="C23" s="16">
        <f>SUM(C16:C22)</f>
        <v>5239947</v>
      </c>
    </row>
    <row r="24" spans="2:3" s="9" customFormat="1" ht="21" customHeight="1" thickTop="1" x14ac:dyDescent="0.25">
      <c r="B24" s="17"/>
      <c r="C24" s="19"/>
    </row>
    <row r="25" spans="2:3" s="9" customFormat="1" ht="21" customHeight="1" x14ac:dyDescent="0.35">
      <c r="B25" s="10" t="s">
        <v>20</v>
      </c>
      <c r="C25" s="14">
        <v>743608.15</v>
      </c>
    </row>
    <row r="26" spans="2:3" s="9" customFormat="1" ht="21" customHeight="1" x14ac:dyDescent="0.35">
      <c r="B26" s="10" t="s">
        <v>21</v>
      </c>
      <c r="C26" s="12">
        <v>-743608.15</v>
      </c>
    </row>
    <row r="27" spans="2:3" s="9" customFormat="1" ht="21" customHeight="1" x14ac:dyDescent="0.35">
      <c r="B27" s="10" t="s">
        <v>22</v>
      </c>
      <c r="C27" s="14">
        <v>45533.24</v>
      </c>
    </row>
    <row r="28" spans="2:3" s="9" customFormat="1" ht="21" customHeight="1" x14ac:dyDescent="0.35">
      <c r="B28" s="10" t="s">
        <v>23</v>
      </c>
      <c r="C28" s="12">
        <v>-22570</v>
      </c>
    </row>
    <row r="29" spans="2:3" s="9" customFormat="1" ht="21" customHeight="1" x14ac:dyDescent="0.35">
      <c r="B29" s="10" t="s">
        <v>24</v>
      </c>
      <c r="C29" s="14">
        <v>450707</v>
      </c>
    </row>
    <row r="30" spans="2:3" s="9" customFormat="1" ht="21" hidden="1" customHeight="1" x14ac:dyDescent="0.35">
      <c r="B30" s="10" t="s">
        <v>25</v>
      </c>
      <c r="C30" s="14"/>
    </row>
    <row r="31" spans="2:3" s="9" customFormat="1" ht="21" customHeight="1" thickBot="1" x14ac:dyDescent="0.4">
      <c r="B31" s="15" t="s">
        <v>26</v>
      </c>
      <c r="C31" s="16">
        <f>SUM(C25:C30)</f>
        <v>473670.24</v>
      </c>
    </row>
    <row r="32" spans="2:3" s="9" customFormat="1" ht="21" customHeight="1" thickTop="1" x14ac:dyDescent="0.25">
      <c r="B32" s="17"/>
      <c r="C32" s="19"/>
    </row>
    <row r="33" spans="2:4" s="9" customFormat="1" ht="21" customHeight="1" thickBot="1" x14ac:dyDescent="0.4">
      <c r="B33" s="15" t="s">
        <v>27</v>
      </c>
      <c r="C33" s="16">
        <f>+C31+C23+C14</f>
        <v>89658687.239999995</v>
      </c>
    </row>
    <row r="34" spans="2:4" s="9" customFormat="1" ht="21" customHeight="1" thickTop="1" x14ac:dyDescent="0.25">
      <c r="B34" s="20"/>
      <c r="C34" s="21"/>
    </row>
    <row r="35" spans="2:4" s="9" customFormat="1" ht="21" customHeight="1" x14ac:dyDescent="0.35">
      <c r="B35" s="22" t="s">
        <v>28</v>
      </c>
      <c r="C35" s="12">
        <v>19905</v>
      </c>
    </row>
    <row r="36" spans="2:4" s="9" customFormat="1" ht="21" customHeight="1" x14ac:dyDescent="0.35">
      <c r="B36" s="22" t="s">
        <v>29</v>
      </c>
      <c r="C36" s="12">
        <v>2097379</v>
      </c>
      <c r="D36" s="23"/>
    </row>
    <row r="37" spans="2:4" s="9" customFormat="1" ht="21" customHeight="1" x14ac:dyDescent="0.35">
      <c r="B37" s="22" t="s">
        <v>30</v>
      </c>
      <c r="C37" s="12">
        <v>0</v>
      </c>
      <c r="D37" s="23"/>
    </row>
    <row r="38" spans="2:4" s="9" customFormat="1" ht="21" customHeight="1" x14ac:dyDescent="0.35">
      <c r="B38" s="22" t="s">
        <v>31</v>
      </c>
      <c r="C38" s="12">
        <v>2269</v>
      </c>
    </row>
    <row r="39" spans="2:4" s="9" customFormat="1" ht="21" customHeight="1" x14ac:dyDescent="0.35">
      <c r="B39" s="22" t="s">
        <v>32</v>
      </c>
      <c r="C39" s="12">
        <v>11842</v>
      </c>
    </row>
    <row r="40" spans="2:4" s="9" customFormat="1" ht="21" customHeight="1" thickBot="1" x14ac:dyDescent="0.4">
      <c r="B40" s="15" t="s">
        <v>33</v>
      </c>
      <c r="C40" s="16">
        <f>SUM(C35:C39)</f>
        <v>2131395</v>
      </c>
    </row>
    <row r="41" spans="2:4" s="26" customFormat="1" ht="21" customHeight="1" thickTop="1" x14ac:dyDescent="0.35">
      <c r="B41" s="24"/>
      <c r="C41" s="25"/>
    </row>
    <row r="42" spans="2:4" s="9" customFormat="1" ht="21" customHeight="1" x14ac:dyDescent="0.35">
      <c r="B42" s="22" t="s">
        <v>34</v>
      </c>
      <c r="C42" s="27">
        <v>42008.47</v>
      </c>
    </row>
    <row r="43" spans="2:4" s="9" customFormat="1" ht="21" customHeight="1" x14ac:dyDescent="0.35">
      <c r="B43" s="22" t="s">
        <v>35</v>
      </c>
      <c r="C43" s="27">
        <v>13686460.199999999</v>
      </c>
    </row>
    <row r="44" spans="2:4" s="9" customFormat="1" ht="21" customHeight="1" x14ac:dyDescent="0.35">
      <c r="B44" s="22" t="s">
        <v>36</v>
      </c>
      <c r="C44" s="12">
        <v>5068673.93</v>
      </c>
    </row>
    <row r="45" spans="2:4" s="9" customFormat="1" ht="21" customHeight="1" x14ac:dyDescent="0.35">
      <c r="B45" s="22" t="s">
        <v>37</v>
      </c>
      <c r="C45" s="28">
        <v>68730149</v>
      </c>
    </row>
    <row r="46" spans="2:4" s="9" customFormat="1" ht="21" customHeight="1" thickBot="1" x14ac:dyDescent="0.4">
      <c r="B46" s="15" t="s">
        <v>38</v>
      </c>
      <c r="C46" s="16">
        <f>SUM(C42:C45)</f>
        <v>87527291.599999994</v>
      </c>
    </row>
    <row r="47" spans="2:4" s="9" customFormat="1" ht="21" hidden="1" customHeight="1" thickTop="1" x14ac:dyDescent="0.25">
      <c r="B47" s="20"/>
      <c r="C47" s="21"/>
    </row>
    <row r="48" spans="2:4" s="9" customFormat="1" ht="21" customHeight="1" thickTop="1" x14ac:dyDescent="0.25">
      <c r="B48" s="22"/>
      <c r="C48" s="29"/>
    </row>
    <row r="49" spans="2:3" s="9" customFormat="1" ht="21" customHeight="1" thickBot="1" x14ac:dyDescent="0.4">
      <c r="B49" s="15" t="s">
        <v>39</v>
      </c>
      <c r="C49" s="16">
        <f>+C46+C40</f>
        <v>89658686.599999994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1.6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" t="s">
        <v>0</v>
      </c>
      <c r="C2" s="3"/>
    </row>
    <row r="3" spans="2:3" ht="24" customHeight="1" x14ac:dyDescent="0.35">
      <c r="B3" s="58" t="s">
        <v>52</v>
      </c>
      <c r="C3" s="57"/>
    </row>
    <row r="4" spans="2:3" ht="24" customHeight="1" thickBot="1" x14ac:dyDescent="0.4">
      <c r="B4" s="4" t="s">
        <v>40</v>
      </c>
      <c r="C4" s="5"/>
    </row>
    <row r="5" spans="2:3" ht="27.75" customHeight="1" thickBot="1" x14ac:dyDescent="0.4">
      <c r="B5" s="6"/>
      <c r="C5" s="6"/>
    </row>
    <row r="6" spans="2:3" s="9" customFormat="1" ht="27.75" customHeight="1" thickTop="1" thickBot="1" x14ac:dyDescent="0.3">
      <c r="B6" s="7" t="s">
        <v>2</v>
      </c>
      <c r="C6" s="8" t="s">
        <v>3</v>
      </c>
    </row>
    <row r="7" spans="2:3" s="9" customFormat="1" ht="21" customHeight="1" thickTop="1" x14ac:dyDescent="0.35">
      <c r="B7" s="10" t="s">
        <v>4</v>
      </c>
      <c r="C7" s="11">
        <v>412000</v>
      </c>
    </row>
    <row r="8" spans="2:3" s="13" customFormat="1" ht="21" customHeight="1" x14ac:dyDescent="0.35">
      <c r="B8" s="10" t="s">
        <v>5</v>
      </c>
      <c r="C8" s="12">
        <v>57445331</v>
      </c>
    </row>
    <row r="9" spans="2:3" s="9" customFormat="1" ht="21" customHeight="1" x14ac:dyDescent="0.35">
      <c r="B9" s="10" t="s">
        <v>6</v>
      </c>
      <c r="C9" s="12">
        <v>0</v>
      </c>
    </row>
    <row r="10" spans="2:3" s="9" customFormat="1" ht="21" customHeight="1" x14ac:dyDescent="0.35">
      <c r="B10" s="10" t="s">
        <v>7</v>
      </c>
      <c r="C10" s="14">
        <v>451989</v>
      </c>
    </row>
    <row r="11" spans="2:3" s="9" customFormat="1" ht="21" customHeight="1" x14ac:dyDescent="0.35">
      <c r="B11" s="10" t="s">
        <v>8</v>
      </c>
      <c r="C11" s="12">
        <v>0</v>
      </c>
    </row>
    <row r="12" spans="2:3" s="9" customFormat="1" ht="21" customHeight="1" x14ac:dyDescent="0.35">
      <c r="B12" s="10" t="s">
        <v>9</v>
      </c>
      <c r="C12" s="12">
        <v>15000</v>
      </c>
    </row>
    <row r="13" spans="2:3" s="9" customFormat="1" ht="21" customHeight="1" x14ac:dyDescent="0.35">
      <c r="B13" s="10" t="s">
        <v>10</v>
      </c>
      <c r="C13" s="14">
        <v>1059</v>
      </c>
    </row>
    <row r="14" spans="2:3" s="9" customFormat="1" ht="21" customHeight="1" thickBot="1" x14ac:dyDescent="0.4">
      <c r="B14" s="15" t="s">
        <v>11</v>
      </c>
      <c r="C14" s="16">
        <f>SUM(C7:C13)</f>
        <v>58325379</v>
      </c>
    </row>
    <row r="15" spans="2:3" s="9" customFormat="1" ht="21" customHeight="1" thickTop="1" x14ac:dyDescent="0.25">
      <c r="B15" s="17"/>
      <c r="C15" s="18"/>
    </row>
    <row r="16" spans="2:3" s="9" customFormat="1" ht="21" customHeight="1" x14ac:dyDescent="0.35">
      <c r="B16" s="10" t="s">
        <v>12</v>
      </c>
      <c r="C16" s="14">
        <v>3534319</v>
      </c>
    </row>
    <row r="17" spans="2:3" s="9" customFormat="1" ht="21" customHeight="1" x14ac:dyDescent="0.35">
      <c r="B17" s="10" t="s">
        <v>13</v>
      </c>
      <c r="C17" s="14">
        <v>4625183</v>
      </c>
    </row>
    <row r="18" spans="2:3" s="9" customFormat="1" ht="21" customHeight="1" x14ac:dyDescent="0.35">
      <c r="B18" s="10" t="s">
        <v>14</v>
      </c>
      <c r="C18" s="14">
        <v>9045867</v>
      </c>
    </row>
    <row r="19" spans="2:3" s="9" customFormat="1" ht="21" customHeight="1" x14ac:dyDescent="0.35">
      <c r="B19" s="10" t="s">
        <v>15</v>
      </c>
      <c r="C19" s="14">
        <v>337614</v>
      </c>
    </row>
    <row r="20" spans="2:3" s="9" customFormat="1" ht="21" customHeight="1" x14ac:dyDescent="0.35">
      <c r="B20" s="10" t="s">
        <v>16</v>
      </c>
      <c r="C20" s="14">
        <v>755937</v>
      </c>
    </row>
    <row r="21" spans="2:3" s="9" customFormat="1" ht="21" customHeight="1" x14ac:dyDescent="0.35">
      <c r="B21" s="10" t="s">
        <v>17</v>
      </c>
      <c r="C21" s="14">
        <v>163948.5</v>
      </c>
    </row>
    <row r="22" spans="2:3" s="9" customFormat="1" ht="21" customHeight="1" x14ac:dyDescent="0.35">
      <c r="B22" s="10" t="s">
        <v>18</v>
      </c>
      <c r="C22" s="12">
        <v>-13927569</v>
      </c>
    </row>
    <row r="23" spans="2:3" s="9" customFormat="1" ht="21" customHeight="1" thickBot="1" x14ac:dyDescent="0.4">
      <c r="B23" s="15" t="s">
        <v>19</v>
      </c>
      <c r="C23" s="16">
        <f>SUM(C16:C22)</f>
        <v>4535299.5</v>
      </c>
    </row>
    <row r="24" spans="2:3" s="9" customFormat="1" ht="21" customHeight="1" thickTop="1" x14ac:dyDescent="0.25">
      <c r="B24" s="17"/>
      <c r="C24" s="19"/>
    </row>
    <row r="25" spans="2:3" s="9" customFormat="1" ht="21" customHeight="1" x14ac:dyDescent="0.35">
      <c r="B25" s="10" t="s">
        <v>20</v>
      </c>
      <c r="C25" s="14">
        <v>743608.15</v>
      </c>
    </row>
    <row r="26" spans="2:3" s="9" customFormat="1" ht="21" customHeight="1" x14ac:dyDescent="0.35">
      <c r="B26" s="10" t="s">
        <v>21</v>
      </c>
      <c r="C26" s="12">
        <v>-743608.15</v>
      </c>
    </row>
    <row r="27" spans="2:3" s="9" customFormat="1" ht="21" customHeight="1" x14ac:dyDescent="0.35">
      <c r="B27" s="10" t="s">
        <v>22</v>
      </c>
      <c r="C27" s="14">
        <v>45533.24</v>
      </c>
    </row>
    <row r="28" spans="2:3" s="9" customFormat="1" ht="21" customHeight="1" x14ac:dyDescent="0.35">
      <c r="B28" s="10" t="s">
        <v>23</v>
      </c>
      <c r="C28" s="12">
        <v>-22380</v>
      </c>
    </row>
    <row r="29" spans="2:3" s="9" customFormat="1" ht="21" customHeight="1" x14ac:dyDescent="0.35">
      <c r="B29" s="10" t="s">
        <v>24</v>
      </c>
      <c r="C29" s="14">
        <v>346124</v>
      </c>
    </row>
    <row r="30" spans="2:3" s="9" customFormat="1" ht="21" hidden="1" customHeight="1" x14ac:dyDescent="0.35">
      <c r="B30" s="10" t="s">
        <v>25</v>
      </c>
      <c r="C30" s="14"/>
    </row>
    <row r="31" spans="2:3" s="9" customFormat="1" ht="21" customHeight="1" thickBot="1" x14ac:dyDescent="0.4">
      <c r="B31" s="15" t="s">
        <v>26</v>
      </c>
      <c r="C31" s="16">
        <f>SUM(C25:C30)</f>
        <v>369277.24</v>
      </c>
    </row>
    <row r="32" spans="2:3" s="9" customFormat="1" ht="21" customHeight="1" thickTop="1" x14ac:dyDescent="0.25">
      <c r="B32" s="17"/>
      <c r="C32" s="19"/>
    </row>
    <row r="33" spans="2:4" s="9" customFormat="1" ht="21" customHeight="1" thickBot="1" x14ac:dyDescent="0.4">
      <c r="B33" s="15" t="s">
        <v>27</v>
      </c>
      <c r="C33" s="16">
        <f>+C31+C23+C14</f>
        <v>63229955.740000002</v>
      </c>
    </row>
    <row r="34" spans="2:4" s="9" customFormat="1" ht="21" customHeight="1" thickTop="1" x14ac:dyDescent="0.25">
      <c r="B34" s="20"/>
      <c r="C34" s="21"/>
    </row>
    <row r="35" spans="2:4" s="9" customFormat="1" ht="21" customHeight="1" x14ac:dyDescent="0.35">
      <c r="B35" s="22" t="s">
        <v>28</v>
      </c>
      <c r="C35" s="12">
        <v>19905</v>
      </c>
    </row>
    <row r="36" spans="2:4" s="9" customFormat="1" ht="21" customHeight="1" x14ac:dyDescent="0.35">
      <c r="B36" s="22" t="s">
        <v>29</v>
      </c>
      <c r="C36" s="12">
        <v>2056123</v>
      </c>
      <c r="D36" s="23"/>
    </row>
    <row r="37" spans="2:4" s="9" customFormat="1" ht="21" customHeight="1" x14ac:dyDescent="0.35">
      <c r="B37" s="22" t="s">
        <v>30</v>
      </c>
      <c r="C37" s="12">
        <v>0</v>
      </c>
      <c r="D37" s="23"/>
    </row>
    <row r="38" spans="2:4" s="9" customFormat="1" ht="21" customHeight="1" x14ac:dyDescent="0.35">
      <c r="B38" s="22" t="s">
        <v>31</v>
      </c>
      <c r="C38" s="12">
        <v>-15582</v>
      </c>
    </row>
    <row r="39" spans="2:4" s="9" customFormat="1" ht="21" customHeight="1" x14ac:dyDescent="0.35">
      <c r="B39" s="22" t="s">
        <v>32</v>
      </c>
      <c r="C39" s="12">
        <v>29924</v>
      </c>
    </row>
    <row r="40" spans="2:4" s="9" customFormat="1" ht="21" customHeight="1" thickBot="1" x14ac:dyDescent="0.4">
      <c r="B40" s="15" t="s">
        <v>33</v>
      </c>
      <c r="C40" s="16">
        <f>SUM(C35:C39)</f>
        <v>2090370</v>
      </c>
    </row>
    <row r="41" spans="2:4" s="26" customFormat="1" ht="21" customHeight="1" thickTop="1" x14ac:dyDescent="0.35">
      <c r="B41" s="24"/>
      <c r="C41" s="25"/>
    </row>
    <row r="42" spans="2:4" s="9" customFormat="1" ht="21" customHeight="1" x14ac:dyDescent="0.35">
      <c r="B42" s="22" t="s">
        <v>34</v>
      </c>
      <c r="C42" s="27">
        <v>42008.47</v>
      </c>
    </row>
    <row r="43" spans="2:4" s="9" customFormat="1" ht="21" customHeight="1" x14ac:dyDescent="0.35">
      <c r="B43" s="22" t="s">
        <v>35</v>
      </c>
      <c r="C43" s="27">
        <v>13686460.199999999</v>
      </c>
    </row>
    <row r="44" spans="2:4" s="9" customFormat="1" ht="21" customHeight="1" x14ac:dyDescent="0.35">
      <c r="B44" s="22" t="s">
        <v>36</v>
      </c>
      <c r="C44" s="12">
        <v>5068673.93</v>
      </c>
    </row>
    <row r="45" spans="2:4" s="9" customFormat="1" ht="21" customHeight="1" x14ac:dyDescent="0.35">
      <c r="B45" s="22" t="s">
        <v>37</v>
      </c>
      <c r="C45" s="28">
        <v>42342443</v>
      </c>
    </row>
    <row r="46" spans="2:4" s="9" customFormat="1" ht="21" customHeight="1" thickBot="1" x14ac:dyDescent="0.4">
      <c r="B46" s="15" t="s">
        <v>38</v>
      </c>
      <c r="C46" s="16">
        <f>SUM(C42:C45)</f>
        <v>61139585.600000001</v>
      </c>
    </row>
    <row r="47" spans="2:4" s="9" customFormat="1" ht="21" hidden="1" customHeight="1" thickTop="1" x14ac:dyDescent="0.25">
      <c r="B47" s="20"/>
      <c r="C47" s="21"/>
    </row>
    <row r="48" spans="2:4" s="9" customFormat="1" ht="21" customHeight="1" thickTop="1" x14ac:dyDescent="0.25">
      <c r="B48" s="22"/>
      <c r="C48" s="29"/>
    </row>
    <row r="49" spans="2:3" s="9" customFormat="1" ht="21" customHeight="1" thickBot="1" x14ac:dyDescent="0.4">
      <c r="B49" s="15" t="s">
        <v>39</v>
      </c>
      <c r="C49" s="16">
        <f>+C46+C40</f>
        <v>63229955.600000001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abSelected="1" topLeftCell="B1" zoomScale="75" workbookViewId="0">
      <selection activeCell="E20" sqref="E20"/>
    </sheetView>
  </sheetViews>
  <sheetFormatPr baseColWidth="10" defaultRowHeight="18" x14ac:dyDescent="0.35"/>
  <cols>
    <col min="1" max="1" width="14.5" style="1" customWidth="1"/>
    <col min="2" max="2" width="41.6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" t="s">
        <v>0</v>
      </c>
      <c r="C2" s="3"/>
    </row>
    <row r="3" spans="2:3" ht="24" customHeight="1" x14ac:dyDescent="0.35">
      <c r="B3" s="58" t="s">
        <v>52</v>
      </c>
      <c r="C3" s="57"/>
    </row>
    <row r="4" spans="2:3" ht="24" customHeight="1" thickBot="1" x14ac:dyDescent="0.4">
      <c r="B4" s="4" t="s">
        <v>1</v>
      </c>
      <c r="C4" s="5"/>
    </row>
    <row r="5" spans="2:3" ht="27.75" customHeight="1" thickBot="1" x14ac:dyDescent="0.4">
      <c r="B5" s="6"/>
      <c r="C5" s="6"/>
    </row>
    <row r="6" spans="2:3" s="9" customFormat="1" ht="27.75" customHeight="1" thickTop="1" thickBot="1" x14ac:dyDescent="0.3">
      <c r="B6" s="7" t="s">
        <v>2</v>
      </c>
      <c r="C6" s="8" t="s">
        <v>3</v>
      </c>
    </row>
    <row r="7" spans="2:3" s="9" customFormat="1" ht="21" customHeight="1" thickTop="1" x14ac:dyDescent="0.35">
      <c r="B7" s="10" t="s">
        <v>4</v>
      </c>
      <c r="C7" s="11">
        <v>432000</v>
      </c>
    </row>
    <row r="8" spans="2:3" s="13" customFormat="1" ht="21" customHeight="1" x14ac:dyDescent="0.35">
      <c r="B8" s="10" t="s">
        <v>5</v>
      </c>
      <c r="C8" s="12">
        <v>39867042.340000004</v>
      </c>
    </row>
    <row r="9" spans="2:3" s="9" customFormat="1" ht="21" customHeight="1" x14ac:dyDescent="0.35">
      <c r="B9" s="10" t="s">
        <v>6</v>
      </c>
      <c r="C9" s="12">
        <v>0</v>
      </c>
    </row>
    <row r="10" spans="2:3" s="9" customFormat="1" ht="21" customHeight="1" x14ac:dyDescent="0.35">
      <c r="B10" s="10" t="s">
        <v>7</v>
      </c>
      <c r="C10" s="14">
        <v>241876.26</v>
      </c>
    </row>
    <row r="11" spans="2:3" s="9" customFormat="1" ht="21" hidden="1" customHeight="1" x14ac:dyDescent="0.35">
      <c r="B11" s="10" t="s">
        <v>8</v>
      </c>
      <c r="C11" s="12">
        <v>0</v>
      </c>
    </row>
    <row r="12" spans="2:3" s="9" customFormat="1" ht="21" hidden="1" customHeight="1" x14ac:dyDescent="0.35">
      <c r="B12" s="10" t="s">
        <v>9</v>
      </c>
      <c r="C12" s="12">
        <v>0</v>
      </c>
    </row>
    <row r="13" spans="2:3" s="9" customFormat="1" ht="21" customHeight="1" x14ac:dyDescent="0.35">
      <c r="B13" s="10" t="s">
        <v>10</v>
      </c>
      <c r="C13" s="14">
        <v>18549.330000000002</v>
      </c>
    </row>
    <row r="14" spans="2:3" s="9" customFormat="1" ht="21" customHeight="1" thickBot="1" x14ac:dyDescent="0.4">
      <c r="B14" s="15" t="s">
        <v>11</v>
      </c>
      <c r="C14" s="16">
        <f>SUM(C7:C13)</f>
        <v>40559467.93</v>
      </c>
    </row>
    <row r="15" spans="2:3" s="9" customFormat="1" ht="21" customHeight="1" thickTop="1" x14ac:dyDescent="0.25">
      <c r="B15" s="17"/>
      <c r="C15" s="18"/>
    </row>
    <row r="16" spans="2:3" s="9" customFormat="1" ht="21" customHeight="1" x14ac:dyDescent="0.35">
      <c r="B16" s="10" t="s">
        <v>12</v>
      </c>
      <c r="C16" s="14">
        <v>3508843.88</v>
      </c>
    </row>
    <row r="17" spans="2:3" s="9" customFormat="1" ht="21" customHeight="1" x14ac:dyDescent="0.35">
      <c r="B17" s="10" t="s">
        <v>13</v>
      </c>
      <c r="C17" s="14">
        <v>3066004.86</v>
      </c>
    </row>
    <row r="18" spans="2:3" s="9" customFormat="1" ht="21" customHeight="1" x14ac:dyDescent="0.35">
      <c r="B18" s="10" t="s">
        <v>14</v>
      </c>
      <c r="C18" s="14">
        <v>8931662.6699999999</v>
      </c>
    </row>
    <row r="19" spans="2:3" s="9" customFormat="1" ht="21" customHeight="1" x14ac:dyDescent="0.35">
      <c r="B19" s="10" t="s">
        <v>15</v>
      </c>
      <c r="C19" s="14">
        <v>335672.77</v>
      </c>
    </row>
    <row r="20" spans="2:3" s="9" customFormat="1" ht="21" customHeight="1" x14ac:dyDescent="0.35">
      <c r="B20" s="10" t="s">
        <v>16</v>
      </c>
      <c r="C20" s="14">
        <v>434045.99</v>
      </c>
    </row>
    <row r="21" spans="2:3" s="9" customFormat="1" ht="21" customHeight="1" x14ac:dyDescent="0.35">
      <c r="B21" s="10" t="s">
        <v>17</v>
      </c>
      <c r="C21" s="14">
        <v>163948.45000000001</v>
      </c>
    </row>
    <row r="22" spans="2:3" s="9" customFormat="1" ht="21" customHeight="1" x14ac:dyDescent="0.35">
      <c r="B22" s="10" t="s">
        <v>18</v>
      </c>
      <c r="C22" s="12">
        <v>-13597426.73</v>
      </c>
    </row>
    <row r="23" spans="2:3" s="9" customFormat="1" ht="21" customHeight="1" thickBot="1" x14ac:dyDescent="0.4">
      <c r="B23" s="15" t="s">
        <v>19</v>
      </c>
      <c r="C23" s="16">
        <f>SUM(C16:C22)</f>
        <v>2842751.8899999987</v>
      </c>
    </row>
    <row r="24" spans="2:3" s="9" customFormat="1" ht="21" customHeight="1" thickTop="1" x14ac:dyDescent="0.25">
      <c r="B24" s="17"/>
      <c r="C24" s="19"/>
    </row>
    <row r="25" spans="2:3" s="9" customFormat="1" ht="21" customHeight="1" x14ac:dyDescent="0.35">
      <c r="B25" s="10" t="s">
        <v>20</v>
      </c>
      <c r="C25" s="14">
        <v>743608.15</v>
      </c>
    </row>
    <row r="26" spans="2:3" s="9" customFormat="1" ht="21" customHeight="1" x14ac:dyDescent="0.35">
      <c r="B26" s="10" t="s">
        <v>21</v>
      </c>
      <c r="C26" s="12">
        <v>-743608.15</v>
      </c>
    </row>
    <row r="27" spans="2:3" s="9" customFormat="1" ht="21" customHeight="1" x14ac:dyDescent="0.35">
      <c r="B27" s="10" t="s">
        <v>22</v>
      </c>
      <c r="C27" s="14">
        <v>45533.24</v>
      </c>
    </row>
    <row r="28" spans="2:3" s="9" customFormat="1" ht="21" customHeight="1" x14ac:dyDescent="0.35">
      <c r="B28" s="10" t="s">
        <v>23</v>
      </c>
      <c r="C28" s="12">
        <v>-22000.5</v>
      </c>
    </row>
    <row r="29" spans="2:3" s="9" customFormat="1" ht="21" customHeight="1" x14ac:dyDescent="0.35">
      <c r="B29" s="10" t="s">
        <v>24</v>
      </c>
      <c r="C29" s="14">
        <v>312498.52</v>
      </c>
    </row>
    <row r="30" spans="2:3" s="9" customFormat="1" ht="21" hidden="1" customHeight="1" x14ac:dyDescent="0.35">
      <c r="B30" s="10" t="s">
        <v>25</v>
      </c>
      <c r="C30" s="14"/>
    </row>
    <row r="31" spans="2:3" s="9" customFormat="1" ht="21" customHeight="1" thickBot="1" x14ac:dyDescent="0.4">
      <c r="B31" s="15" t="s">
        <v>26</v>
      </c>
      <c r="C31" s="16">
        <f>SUM(C25:C30)</f>
        <v>336031.26</v>
      </c>
    </row>
    <row r="32" spans="2:3" s="9" customFormat="1" ht="21" customHeight="1" thickTop="1" x14ac:dyDescent="0.25">
      <c r="B32" s="17"/>
      <c r="C32" s="19"/>
    </row>
    <row r="33" spans="2:4" s="9" customFormat="1" ht="21" customHeight="1" thickBot="1" x14ac:dyDescent="0.4">
      <c r="B33" s="15" t="s">
        <v>27</v>
      </c>
      <c r="C33" s="16">
        <f>+C31+C23+C14</f>
        <v>43738251.079999998</v>
      </c>
    </row>
    <row r="34" spans="2:4" s="9" customFormat="1" ht="21" customHeight="1" thickTop="1" x14ac:dyDescent="0.25">
      <c r="B34" s="20"/>
      <c r="C34" s="21"/>
    </row>
    <row r="35" spans="2:4" s="9" customFormat="1" ht="21" customHeight="1" x14ac:dyDescent="0.35">
      <c r="B35" s="22" t="s">
        <v>28</v>
      </c>
      <c r="C35" s="12">
        <v>19905</v>
      </c>
    </row>
    <row r="36" spans="2:4" s="9" customFormat="1" ht="21" customHeight="1" x14ac:dyDescent="0.35">
      <c r="B36" s="22" t="s">
        <v>29</v>
      </c>
      <c r="C36" s="12">
        <v>1781239.59</v>
      </c>
      <c r="D36" s="23"/>
    </row>
    <row r="37" spans="2:4" s="9" customFormat="1" ht="21" customHeight="1" x14ac:dyDescent="0.35">
      <c r="B37" s="22" t="s">
        <v>30</v>
      </c>
      <c r="C37" s="12">
        <v>0</v>
      </c>
      <c r="D37" s="23"/>
    </row>
    <row r="38" spans="2:4" s="9" customFormat="1" ht="21" customHeight="1" x14ac:dyDescent="0.35">
      <c r="B38" s="22" t="s">
        <v>31</v>
      </c>
      <c r="C38" s="12">
        <v>-3340.83</v>
      </c>
    </row>
    <row r="39" spans="2:4" s="9" customFormat="1" ht="21" customHeight="1" x14ac:dyDescent="0.35">
      <c r="B39" s="22" t="s">
        <v>32</v>
      </c>
      <c r="C39" s="12">
        <v>218135.45</v>
      </c>
    </row>
    <row r="40" spans="2:4" s="9" customFormat="1" ht="21" customHeight="1" thickBot="1" x14ac:dyDescent="0.4">
      <c r="B40" s="15" t="s">
        <v>33</v>
      </c>
      <c r="C40" s="16">
        <f>SUM(C35:C39)</f>
        <v>2015939.21</v>
      </c>
    </row>
    <row r="41" spans="2:4" s="26" customFormat="1" ht="21" customHeight="1" thickTop="1" x14ac:dyDescent="0.35">
      <c r="B41" s="24"/>
      <c r="C41" s="25"/>
    </row>
    <row r="42" spans="2:4" s="9" customFormat="1" ht="21" customHeight="1" x14ac:dyDescent="0.35">
      <c r="B42" s="22" t="s">
        <v>34</v>
      </c>
      <c r="C42" s="27">
        <v>42008.47</v>
      </c>
    </row>
    <row r="43" spans="2:4" s="9" customFormat="1" ht="21" customHeight="1" x14ac:dyDescent="0.35">
      <c r="B43" s="22" t="s">
        <v>35</v>
      </c>
      <c r="C43" s="27">
        <v>13686460.199999999</v>
      </c>
    </row>
    <row r="44" spans="2:4" s="9" customFormat="1" ht="21" customHeight="1" x14ac:dyDescent="0.35">
      <c r="B44" s="22" t="s">
        <v>36</v>
      </c>
      <c r="C44" s="12">
        <v>5068673.93</v>
      </c>
    </row>
    <row r="45" spans="2:4" s="9" customFormat="1" ht="21" customHeight="1" x14ac:dyDescent="0.35">
      <c r="B45" s="22" t="s">
        <v>37</v>
      </c>
      <c r="C45" s="28">
        <v>22925169</v>
      </c>
    </row>
    <row r="46" spans="2:4" s="9" customFormat="1" ht="21" customHeight="1" thickBot="1" x14ac:dyDescent="0.4">
      <c r="B46" s="15" t="s">
        <v>38</v>
      </c>
      <c r="C46" s="16">
        <f>SUM(C42:C45)</f>
        <v>41722311.600000001</v>
      </c>
    </row>
    <row r="47" spans="2:4" s="9" customFormat="1" ht="21" hidden="1" customHeight="1" x14ac:dyDescent="0.25">
      <c r="B47" s="20"/>
      <c r="C47" s="21"/>
    </row>
    <row r="48" spans="2:4" s="9" customFormat="1" ht="21" customHeight="1" thickTop="1" x14ac:dyDescent="0.25">
      <c r="B48" s="22"/>
      <c r="C48" s="29"/>
    </row>
    <row r="49" spans="2:3" s="9" customFormat="1" ht="21" customHeight="1" thickBot="1" x14ac:dyDescent="0.4">
      <c r="B49" s="15" t="s">
        <v>39</v>
      </c>
      <c r="C49" s="16">
        <f>+C46+C40</f>
        <v>43738250.810000002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zoomScale="75" workbookViewId="0">
      <selection activeCell="B3" sqref="B3:C3"/>
    </sheetView>
  </sheetViews>
  <sheetFormatPr baseColWidth="10" defaultRowHeight="18" x14ac:dyDescent="0.35"/>
  <cols>
    <col min="1" max="1" width="14.5" style="30" customWidth="1"/>
    <col min="2" max="2" width="41.625" style="30" customWidth="1"/>
    <col min="3" max="3" width="30" style="30" customWidth="1"/>
    <col min="4" max="16384" width="11" style="30"/>
  </cols>
  <sheetData>
    <row r="1" spans="2:3" ht="18.75" thickBot="1" x14ac:dyDescent="0.4"/>
    <row r="2" spans="2:3" ht="43.9" customHeight="1" x14ac:dyDescent="0.35">
      <c r="B2" s="60" t="s">
        <v>0</v>
      </c>
      <c r="C2" s="59"/>
    </row>
    <row r="3" spans="2:3" ht="24" customHeight="1" x14ac:dyDescent="0.35">
      <c r="B3" s="58" t="s">
        <v>52</v>
      </c>
      <c r="C3" s="57"/>
    </row>
    <row r="4" spans="2:3" ht="24" customHeight="1" thickBot="1" x14ac:dyDescent="0.4">
      <c r="B4" s="56" t="s">
        <v>50</v>
      </c>
      <c r="C4" s="55"/>
    </row>
    <row r="5" spans="2:3" ht="27.75" customHeight="1" thickBot="1" x14ac:dyDescent="0.4">
      <c r="B5" s="54"/>
      <c r="C5" s="54"/>
    </row>
    <row r="6" spans="2:3" s="31" customFormat="1" ht="27.75" customHeight="1" thickTop="1" thickBot="1" x14ac:dyDescent="0.3">
      <c r="B6" s="53" t="s">
        <v>2</v>
      </c>
      <c r="C6" s="52" t="s">
        <v>3</v>
      </c>
    </row>
    <row r="7" spans="2:3" s="31" customFormat="1" ht="21" customHeight="1" thickTop="1" x14ac:dyDescent="0.35">
      <c r="B7" s="48" t="s">
        <v>4</v>
      </c>
      <c r="C7" s="51">
        <v>122000</v>
      </c>
    </row>
    <row r="8" spans="2:3" s="50" customFormat="1" ht="21" customHeight="1" x14ac:dyDescent="0.35">
      <c r="B8" s="48" t="s">
        <v>5</v>
      </c>
      <c r="C8" s="39">
        <v>38838028.600000001</v>
      </c>
    </row>
    <row r="9" spans="2:3" s="31" customFormat="1" ht="21" hidden="1" customHeight="1" x14ac:dyDescent="0.35">
      <c r="B9" s="48" t="s">
        <v>6</v>
      </c>
      <c r="C9" s="39">
        <v>0</v>
      </c>
    </row>
    <row r="10" spans="2:3" s="31" customFormat="1" ht="21" customHeight="1" x14ac:dyDescent="0.35">
      <c r="B10" s="48" t="s">
        <v>7</v>
      </c>
      <c r="C10" s="47">
        <v>923461.75</v>
      </c>
    </row>
    <row r="11" spans="2:3" s="31" customFormat="1" ht="21" hidden="1" customHeight="1" x14ac:dyDescent="0.35">
      <c r="B11" s="48" t="s">
        <v>8</v>
      </c>
      <c r="C11" s="39">
        <v>0</v>
      </c>
    </row>
    <row r="12" spans="2:3" s="31" customFormat="1" ht="21" hidden="1" customHeight="1" x14ac:dyDescent="0.35">
      <c r="B12" s="48" t="s">
        <v>9</v>
      </c>
      <c r="C12" s="39">
        <v>0</v>
      </c>
    </row>
    <row r="13" spans="2:3" s="31" customFormat="1" ht="21" customHeight="1" x14ac:dyDescent="0.35">
      <c r="B13" s="48" t="s">
        <v>44</v>
      </c>
      <c r="C13" s="47">
        <v>8349.2099999999991</v>
      </c>
    </row>
    <row r="14" spans="2:3" s="31" customFormat="1" ht="21" customHeight="1" thickBot="1" x14ac:dyDescent="0.4">
      <c r="B14" s="33" t="s">
        <v>11</v>
      </c>
      <c r="C14" s="32">
        <f>SUM(C7:C13)</f>
        <v>39891839.560000002</v>
      </c>
    </row>
    <row r="15" spans="2:3" s="31" customFormat="1" ht="21" customHeight="1" thickTop="1" x14ac:dyDescent="0.25">
      <c r="B15" s="46"/>
      <c r="C15" s="49"/>
    </row>
    <row r="16" spans="2:3" s="31" customFormat="1" ht="21" customHeight="1" x14ac:dyDescent="0.35">
      <c r="B16" s="48" t="s">
        <v>12</v>
      </c>
      <c r="C16" s="47">
        <v>4514645.1900000004</v>
      </c>
    </row>
    <row r="17" spans="2:3" s="31" customFormat="1" ht="21" customHeight="1" x14ac:dyDescent="0.35">
      <c r="B17" s="48" t="s">
        <v>13</v>
      </c>
      <c r="C17" s="47">
        <v>4034882</v>
      </c>
    </row>
    <row r="18" spans="2:3" s="31" customFormat="1" ht="21" customHeight="1" x14ac:dyDescent="0.35">
      <c r="B18" s="48" t="s">
        <v>14</v>
      </c>
      <c r="C18" s="47">
        <v>11294217.869999999</v>
      </c>
    </row>
    <row r="19" spans="2:3" s="31" customFormat="1" ht="21" customHeight="1" x14ac:dyDescent="0.35">
      <c r="B19" s="48" t="s">
        <v>15</v>
      </c>
      <c r="C19" s="47">
        <v>337613.97</v>
      </c>
    </row>
    <row r="20" spans="2:3" s="31" customFormat="1" ht="21" customHeight="1" x14ac:dyDescent="0.35">
      <c r="B20" s="48" t="s">
        <v>16</v>
      </c>
      <c r="C20" s="47">
        <v>1654532.78</v>
      </c>
    </row>
    <row r="21" spans="2:3" s="31" customFormat="1" ht="21" customHeight="1" x14ac:dyDescent="0.35">
      <c r="B21" s="48" t="s">
        <v>17</v>
      </c>
      <c r="C21" s="47">
        <v>446475.81</v>
      </c>
    </row>
    <row r="22" spans="2:3" s="31" customFormat="1" ht="21" customHeight="1" x14ac:dyDescent="0.35">
      <c r="B22" s="48" t="s">
        <v>18</v>
      </c>
      <c r="C22" s="39">
        <v>-14376431.440000001</v>
      </c>
    </row>
    <row r="23" spans="2:3" s="31" customFormat="1" ht="21" customHeight="1" thickBot="1" x14ac:dyDescent="0.4">
      <c r="B23" s="33" t="s">
        <v>19</v>
      </c>
      <c r="C23" s="32">
        <f>SUM(C16:C22)</f>
        <v>7905936.1799999997</v>
      </c>
    </row>
    <row r="24" spans="2:3" s="31" customFormat="1" ht="21" customHeight="1" thickTop="1" x14ac:dyDescent="0.25">
      <c r="B24" s="46"/>
      <c r="C24" s="45"/>
    </row>
    <row r="25" spans="2:3" s="31" customFormat="1" ht="21" customHeight="1" x14ac:dyDescent="0.35">
      <c r="B25" s="48" t="s">
        <v>20</v>
      </c>
      <c r="C25" s="47">
        <v>743608.15</v>
      </c>
    </row>
    <row r="26" spans="2:3" s="31" customFormat="1" ht="21" customHeight="1" x14ac:dyDescent="0.35">
      <c r="B26" s="48" t="s">
        <v>21</v>
      </c>
      <c r="C26" s="39">
        <v>-743608.15</v>
      </c>
    </row>
    <row r="27" spans="2:3" s="31" customFormat="1" ht="21" customHeight="1" x14ac:dyDescent="0.35">
      <c r="B27" s="48" t="s">
        <v>22</v>
      </c>
      <c r="C27" s="47">
        <v>45533.24</v>
      </c>
    </row>
    <row r="28" spans="2:3" s="31" customFormat="1" ht="21" customHeight="1" x14ac:dyDescent="0.35">
      <c r="B28" s="48" t="s">
        <v>23</v>
      </c>
      <c r="C28" s="39">
        <v>-23328.54</v>
      </c>
    </row>
    <row r="29" spans="2:3" s="31" customFormat="1" ht="21" customHeight="1" x14ac:dyDescent="0.35">
      <c r="B29" s="48" t="s">
        <v>24</v>
      </c>
      <c r="C29" s="47">
        <v>122022</v>
      </c>
    </row>
    <row r="30" spans="2:3" s="31" customFormat="1" ht="21" customHeight="1" x14ac:dyDescent="0.35">
      <c r="B30" s="48" t="s">
        <v>25</v>
      </c>
      <c r="C30" s="47">
        <v>250500</v>
      </c>
    </row>
    <row r="31" spans="2:3" s="31" customFormat="1" ht="21" customHeight="1" thickBot="1" x14ac:dyDescent="0.4">
      <c r="B31" s="33" t="s">
        <v>26</v>
      </c>
      <c r="C31" s="32">
        <f>SUM(C25:C30)</f>
        <v>394726.7</v>
      </c>
    </row>
    <row r="32" spans="2:3" s="31" customFormat="1" ht="21" customHeight="1" thickTop="1" x14ac:dyDescent="0.25">
      <c r="B32" s="46"/>
      <c r="C32" s="45"/>
    </row>
    <row r="33" spans="2:4" s="31" customFormat="1" ht="21" customHeight="1" thickBot="1" x14ac:dyDescent="0.4">
      <c r="B33" s="33" t="s">
        <v>27</v>
      </c>
      <c r="C33" s="32">
        <f>+C31+C23+C14</f>
        <v>48192502.440000005</v>
      </c>
    </row>
    <row r="34" spans="2:4" s="31" customFormat="1" ht="21" customHeight="1" thickTop="1" x14ac:dyDescent="0.25">
      <c r="B34" s="37"/>
      <c r="C34" s="36"/>
    </row>
    <row r="35" spans="2:4" s="31" customFormat="1" ht="21" customHeight="1" x14ac:dyDescent="0.35">
      <c r="B35" s="35" t="s">
        <v>28</v>
      </c>
      <c r="C35" s="39">
        <v>19905</v>
      </c>
    </row>
    <row r="36" spans="2:4" s="31" customFormat="1" ht="21" customHeight="1" x14ac:dyDescent="0.35">
      <c r="B36" s="35" t="s">
        <v>29</v>
      </c>
      <c r="C36" s="39">
        <v>1188391</v>
      </c>
      <c r="D36" s="44"/>
    </row>
    <row r="37" spans="2:4" s="31" customFormat="1" ht="21" hidden="1" customHeight="1" x14ac:dyDescent="0.35">
      <c r="B37" s="35" t="s">
        <v>30</v>
      </c>
      <c r="C37" s="39">
        <v>0</v>
      </c>
      <c r="D37" s="44"/>
    </row>
    <row r="38" spans="2:4" s="31" customFormat="1" ht="21" customHeight="1" x14ac:dyDescent="0.35">
      <c r="B38" s="35" t="s">
        <v>31</v>
      </c>
      <c r="C38" s="39">
        <v>230.48</v>
      </c>
    </row>
    <row r="39" spans="2:4" s="31" customFormat="1" ht="21" customHeight="1" x14ac:dyDescent="0.35">
      <c r="B39" s="35" t="s">
        <v>32</v>
      </c>
      <c r="C39" s="39">
        <v>144642</v>
      </c>
    </row>
    <row r="40" spans="2:4" s="31" customFormat="1" ht="21" customHeight="1" thickBot="1" x14ac:dyDescent="0.4">
      <c r="B40" s="33" t="s">
        <v>33</v>
      </c>
      <c r="C40" s="32">
        <f>SUM(C35:C39)</f>
        <v>1353168.48</v>
      </c>
    </row>
    <row r="41" spans="2:4" s="41" customFormat="1" ht="21" customHeight="1" thickTop="1" x14ac:dyDescent="0.35">
      <c r="B41" s="43"/>
      <c r="C41" s="42"/>
    </row>
    <row r="42" spans="2:4" s="31" customFormat="1" ht="21" customHeight="1" x14ac:dyDescent="0.35">
      <c r="B42" s="35" t="s">
        <v>34</v>
      </c>
      <c r="C42" s="40">
        <v>42008.47</v>
      </c>
    </row>
    <row r="43" spans="2:4" s="31" customFormat="1" ht="21" customHeight="1" x14ac:dyDescent="0.35">
      <c r="B43" s="35" t="s">
        <v>35</v>
      </c>
      <c r="C43" s="40">
        <v>19596815.199999999</v>
      </c>
    </row>
    <row r="44" spans="2:4" s="31" customFormat="1" ht="21" customHeight="1" x14ac:dyDescent="0.35">
      <c r="B44" s="35" t="s">
        <v>36</v>
      </c>
      <c r="C44" s="39">
        <v>5068673.93</v>
      </c>
    </row>
    <row r="45" spans="2:4" s="31" customFormat="1" ht="21" customHeight="1" x14ac:dyDescent="0.35">
      <c r="B45" s="35" t="s">
        <v>37</v>
      </c>
      <c r="C45" s="38">
        <v>22131835</v>
      </c>
    </row>
    <row r="46" spans="2:4" s="31" customFormat="1" ht="21" customHeight="1" thickBot="1" x14ac:dyDescent="0.4">
      <c r="B46" s="33" t="s">
        <v>38</v>
      </c>
      <c r="C46" s="32">
        <f>SUM(C42:C45)</f>
        <v>46839332.599999994</v>
      </c>
    </row>
    <row r="47" spans="2:4" s="31" customFormat="1" ht="21" hidden="1" customHeight="1" thickTop="1" x14ac:dyDescent="0.25">
      <c r="B47" s="37"/>
      <c r="C47" s="36"/>
    </row>
    <row r="48" spans="2:4" s="31" customFormat="1" ht="21" customHeight="1" thickTop="1" x14ac:dyDescent="0.25">
      <c r="B48" s="35"/>
      <c r="C48" s="34"/>
    </row>
    <row r="49" spans="2:3" s="31" customFormat="1" ht="21" customHeight="1" thickBot="1" x14ac:dyDescent="0.4">
      <c r="B49" s="33" t="s">
        <v>39</v>
      </c>
      <c r="C49" s="32">
        <f>+C46+C40</f>
        <v>48192501.079999991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zoomScale="75" workbookViewId="0">
      <selection activeCell="B3" sqref="B3:C3"/>
    </sheetView>
  </sheetViews>
  <sheetFormatPr baseColWidth="10" defaultRowHeight="18" x14ac:dyDescent="0.35"/>
  <cols>
    <col min="1" max="1" width="14.5" style="30" customWidth="1"/>
    <col min="2" max="2" width="41.625" style="30" customWidth="1"/>
    <col min="3" max="3" width="30" style="30" customWidth="1"/>
    <col min="4" max="16384" width="11" style="30"/>
  </cols>
  <sheetData>
    <row r="1" spans="2:3" ht="18.75" thickBot="1" x14ac:dyDescent="0.4"/>
    <row r="2" spans="2:3" ht="43.9" customHeight="1" x14ac:dyDescent="0.35">
      <c r="B2" s="60" t="s">
        <v>0</v>
      </c>
      <c r="C2" s="59"/>
    </row>
    <row r="3" spans="2:3" ht="24" customHeight="1" x14ac:dyDescent="0.35">
      <c r="B3" s="58" t="s">
        <v>52</v>
      </c>
      <c r="C3" s="57"/>
    </row>
    <row r="4" spans="2:3" ht="24" customHeight="1" thickBot="1" x14ac:dyDescent="0.4">
      <c r="B4" s="56" t="s">
        <v>49</v>
      </c>
      <c r="C4" s="55"/>
    </row>
    <row r="5" spans="2:3" ht="27.75" customHeight="1" thickBot="1" x14ac:dyDescent="0.4">
      <c r="B5" s="54"/>
      <c r="C5" s="54"/>
    </row>
    <row r="6" spans="2:3" s="31" customFormat="1" ht="27.75" customHeight="1" thickTop="1" thickBot="1" x14ac:dyDescent="0.3">
      <c r="B6" s="53" t="s">
        <v>2</v>
      </c>
      <c r="C6" s="52" t="s">
        <v>3</v>
      </c>
    </row>
    <row r="7" spans="2:3" s="31" customFormat="1" ht="21" customHeight="1" thickTop="1" x14ac:dyDescent="0.35">
      <c r="B7" s="48" t="s">
        <v>4</v>
      </c>
      <c r="C7" s="51">
        <v>127000</v>
      </c>
    </row>
    <row r="8" spans="2:3" s="50" customFormat="1" ht="21" customHeight="1" x14ac:dyDescent="0.35">
      <c r="B8" s="48" t="s">
        <v>5</v>
      </c>
      <c r="C8" s="39">
        <v>51920873.539999999</v>
      </c>
    </row>
    <row r="9" spans="2:3" s="31" customFormat="1" ht="21" hidden="1" customHeight="1" x14ac:dyDescent="0.35">
      <c r="B9" s="48" t="s">
        <v>6</v>
      </c>
      <c r="C9" s="39">
        <v>0</v>
      </c>
    </row>
    <row r="10" spans="2:3" s="31" customFormat="1" ht="21" customHeight="1" x14ac:dyDescent="0.35">
      <c r="B10" s="48" t="s">
        <v>7</v>
      </c>
      <c r="C10" s="47">
        <v>1004569.49</v>
      </c>
    </row>
    <row r="11" spans="2:3" s="31" customFormat="1" ht="21" hidden="1" customHeight="1" x14ac:dyDescent="0.35">
      <c r="B11" s="48" t="s">
        <v>8</v>
      </c>
      <c r="C11" s="39">
        <v>0</v>
      </c>
    </row>
    <row r="12" spans="2:3" s="31" customFormat="1" ht="21" hidden="1" customHeight="1" x14ac:dyDescent="0.35">
      <c r="B12" s="48" t="s">
        <v>9</v>
      </c>
      <c r="C12" s="39">
        <v>0</v>
      </c>
    </row>
    <row r="13" spans="2:3" s="31" customFormat="1" ht="21" customHeight="1" x14ac:dyDescent="0.35">
      <c r="B13" s="48" t="s">
        <v>44</v>
      </c>
      <c r="C13" s="47">
        <v>601.27</v>
      </c>
    </row>
    <row r="14" spans="2:3" s="31" customFormat="1" ht="21" customHeight="1" thickBot="1" x14ac:dyDescent="0.4">
      <c r="B14" s="33" t="s">
        <v>11</v>
      </c>
      <c r="C14" s="32">
        <f>SUM(C7:C13)</f>
        <v>53053044.300000004</v>
      </c>
    </row>
    <row r="15" spans="2:3" s="31" customFormat="1" ht="21" customHeight="1" thickTop="1" x14ac:dyDescent="0.25">
      <c r="B15" s="46"/>
      <c r="C15" s="49"/>
    </row>
    <row r="16" spans="2:3" s="31" customFormat="1" ht="21" customHeight="1" x14ac:dyDescent="0.35">
      <c r="B16" s="48" t="s">
        <v>12</v>
      </c>
      <c r="C16" s="47">
        <v>4496929.24</v>
      </c>
    </row>
    <row r="17" spans="2:3" s="31" customFormat="1" ht="21" customHeight="1" x14ac:dyDescent="0.35">
      <c r="B17" s="48" t="s">
        <v>13</v>
      </c>
      <c r="C17" s="47">
        <v>4625182.8600000003</v>
      </c>
    </row>
    <row r="18" spans="2:3" s="31" customFormat="1" ht="21" customHeight="1" x14ac:dyDescent="0.35">
      <c r="B18" s="48" t="s">
        <v>14</v>
      </c>
      <c r="C18" s="47">
        <v>10679503.77</v>
      </c>
    </row>
    <row r="19" spans="2:3" s="31" customFormat="1" ht="21" customHeight="1" x14ac:dyDescent="0.35">
      <c r="B19" s="48" t="s">
        <v>15</v>
      </c>
      <c r="C19" s="47">
        <v>337613.97</v>
      </c>
    </row>
    <row r="20" spans="2:3" s="31" customFormat="1" ht="21" customHeight="1" x14ac:dyDescent="0.35">
      <c r="B20" s="48" t="s">
        <v>16</v>
      </c>
      <c r="C20" s="47">
        <v>1618404.38</v>
      </c>
    </row>
    <row r="21" spans="2:3" s="31" customFormat="1" ht="21" customHeight="1" x14ac:dyDescent="0.35">
      <c r="B21" s="48" t="s">
        <v>17</v>
      </c>
      <c r="C21" s="47">
        <v>446475.81</v>
      </c>
    </row>
    <row r="22" spans="2:3" s="31" customFormat="1" ht="21" customHeight="1" x14ac:dyDescent="0.35">
      <c r="B22" s="48" t="s">
        <v>18</v>
      </c>
      <c r="C22" s="39">
        <v>-14966732.300000001</v>
      </c>
    </row>
    <row r="23" spans="2:3" s="31" customFormat="1" ht="21" customHeight="1" thickBot="1" x14ac:dyDescent="0.4">
      <c r="B23" s="33" t="s">
        <v>19</v>
      </c>
      <c r="C23" s="32">
        <f>SUM(C16:C22)</f>
        <v>7237377.7299999967</v>
      </c>
    </row>
    <row r="24" spans="2:3" s="31" customFormat="1" ht="21" customHeight="1" thickTop="1" x14ac:dyDescent="0.25">
      <c r="B24" s="46"/>
      <c r="C24" s="45"/>
    </row>
    <row r="25" spans="2:3" s="31" customFormat="1" ht="21" customHeight="1" x14ac:dyDescent="0.35">
      <c r="B25" s="48" t="s">
        <v>20</v>
      </c>
      <c r="C25" s="47">
        <v>743608.15</v>
      </c>
    </row>
    <row r="26" spans="2:3" s="31" customFormat="1" ht="21" customHeight="1" x14ac:dyDescent="0.35">
      <c r="B26" s="48" t="s">
        <v>21</v>
      </c>
      <c r="C26" s="39">
        <v>-743608.15</v>
      </c>
    </row>
    <row r="27" spans="2:3" s="31" customFormat="1" ht="21" customHeight="1" x14ac:dyDescent="0.35">
      <c r="B27" s="48" t="s">
        <v>22</v>
      </c>
      <c r="C27" s="47">
        <v>45533.24</v>
      </c>
    </row>
    <row r="28" spans="2:3" s="31" customFormat="1" ht="21" customHeight="1" x14ac:dyDescent="0.35">
      <c r="B28" s="48" t="s">
        <v>23</v>
      </c>
      <c r="C28" s="39">
        <v>-23328.54</v>
      </c>
    </row>
    <row r="29" spans="2:3" s="31" customFormat="1" ht="21" customHeight="1" x14ac:dyDescent="0.35">
      <c r="B29" s="48" t="s">
        <v>24</v>
      </c>
      <c r="C29" s="47">
        <v>148097</v>
      </c>
    </row>
    <row r="30" spans="2:3" s="31" customFormat="1" ht="21" hidden="1" customHeight="1" x14ac:dyDescent="0.35">
      <c r="B30" s="48" t="s">
        <v>25</v>
      </c>
      <c r="C30" s="47">
        <v>250500</v>
      </c>
    </row>
    <row r="31" spans="2:3" s="31" customFormat="1" ht="21" customHeight="1" thickBot="1" x14ac:dyDescent="0.4">
      <c r="B31" s="33" t="s">
        <v>26</v>
      </c>
      <c r="C31" s="32">
        <f>SUM(C25:C30)</f>
        <v>420801.7</v>
      </c>
    </row>
    <row r="32" spans="2:3" s="31" customFormat="1" ht="21" customHeight="1" thickTop="1" x14ac:dyDescent="0.25">
      <c r="B32" s="46"/>
      <c r="C32" s="45"/>
    </row>
    <row r="33" spans="2:4" s="31" customFormat="1" ht="21" customHeight="1" thickBot="1" x14ac:dyDescent="0.4">
      <c r="B33" s="33" t="s">
        <v>27</v>
      </c>
      <c r="C33" s="32">
        <f>+C31+C23+C14</f>
        <v>60711223.730000004</v>
      </c>
    </row>
    <row r="34" spans="2:4" s="31" customFormat="1" ht="21" customHeight="1" thickTop="1" x14ac:dyDescent="0.25">
      <c r="B34" s="37"/>
      <c r="C34" s="36"/>
    </row>
    <row r="35" spans="2:4" s="31" customFormat="1" ht="21" customHeight="1" x14ac:dyDescent="0.35">
      <c r="B35" s="35" t="s">
        <v>28</v>
      </c>
      <c r="C35" s="39">
        <v>19905</v>
      </c>
    </row>
    <row r="36" spans="2:4" s="31" customFormat="1" ht="21" customHeight="1" x14ac:dyDescent="0.35">
      <c r="B36" s="35" t="s">
        <v>29</v>
      </c>
      <c r="C36" s="39">
        <v>1321175.3999999999</v>
      </c>
      <c r="D36" s="44"/>
    </row>
    <row r="37" spans="2:4" s="31" customFormat="1" ht="21" hidden="1" customHeight="1" x14ac:dyDescent="0.35">
      <c r="B37" s="35" t="s">
        <v>30</v>
      </c>
      <c r="C37" s="39">
        <v>0</v>
      </c>
      <c r="D37" s="44"/>
    </row>
    <row r="38" spans="2:4" s="31" customFormat="1" ht="21" customHeight="1" x14ac:dyDescent="0.35">
      <c r="B38" s="35" t="s">
        <v>31</v>
      </c>
      <c r="C38" s="39">
        <v>230.48</v>
      </c>
    </row>
    <row r="39" spans="2:4" s="31" customFormat="1" ht="21" customHeight="1" x14ac:dyDescent="0.35">
      <c r="B39" s="35" t="s">
        <v>32</v>
      </c>
      <c r="C39" s="39">
        <v>129850.79</v>
      </c>
    </row>
    <row r="40" spans="2:4" s="31" customFormat="1" ht="21" customHeight="1" thickBot="1" x14ac:dyDescent="0.4">
      <c r="B40" s="33" t="s">
        <v>33</v>
      </c>
      <c r="C40" s="32">
        <f>SUM(C35:C39)</f>
        <v>1471161.67</v>
      </c>
    </row>
    <row r="41" spans="2:4" s="41" customFormat="1" ht="21" customHeight="1" thickTop="1" x14ac:dyDescent="0.35">
      <c r="B41" s="43"/>
      <c r="C41" s="42"/>
    </row>
    <row r="42" spans="2:4" s="31" customFormat="1" ht="21" customHeight="1" x14ac:dyDescent="0.35">
      <c r="B42" s="35" t="s">
        <v>34</v>
      </c>
      <c r="C42" s="40">
        <v>42008.47</v>
      </c>
    </row>
    <row r="43" spans="2:4" s="31" customFormat="1" ht="21" customHeight="1" x14ac:dyDescent="0.35">
      <c r="B43" s="35" t="s">
        <v>35</v>
      </c>
      <c r="C43" s="40">
        <v>19596815.199999999</v>
      </c>
    </row>
    <row r="44" spans="2:4" s="31" customFormat="1" ht="21" customHeight="1" x14ac:dyDescent="0.35">
      <c r="B44" s="35" t="s">
        <v>36</v>
      </c>
      <c r="C44" s="39">
        <v>5068673.93</v>
      </c>
    </row>
    <row r="45" spans="2:4" s="31" customFormat="1" ht="21" customHeight="1" x14ac:dyDescent="0.35">
      <c r="B45" s="35" t="s">
        <v>37</v>
      </c>
      <c r="C45" s="38">
        <v>34532562</v>
      </c>
    </row>
    <row r="46" spans="2:4" s="31" customFormat="1" ht="21" customHeight="1" thickBot="1" x14ac:dyDescent="0.4">
      <c r="B46" s="33" t="s">
        <v>38</v>
      </c>
      <c r="C46" s="32">
        <f>SUM(C42:C45)</f>
        <v>59240059.599999994</v>
      </c>
    </row>
    <row r="47" spans="2:4" s="31" customFormat="1" ht="21" hidden="1" customHeight="1" thickTop="1" x14ac:dyDescent="0.25">
      <c r="B47" s="37"/>
      <c r="C47" s="36"/>
    </row>
    <row r="48" spans="2:4" s="31" customFormat="1" ht="21" customHeight="1" thickTop="1" x14ac:dyDescent="0.25">
      <c r="B48" s="35"/>
      <c r="C48" s="34"/>
    </row>
    <row r="49" spans="2:3" s="31" customFormat="1" ht="21" customHeight="1" thickBot="1" x14ac:dyDescent="0.4">
      <c r="B49" s="33" t="s">
        <v>39</v>
      </c>
      <c r="C49" s="32">
        <f>+C46+C40+1</f>
        <v>60711222.269999996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zoomScale="75" workbookViewId="0">
      <selection activeCell="B3" sqref="B3:C3"/>
    </sheetView>
  </sheetViews>
  <sheetFormatPr baseColWidth="10" defaultRowHeight="18" x14ac:dyDescent="0.35"/>
  <cols>
    <col min="1" max="1" width="14.5" style="30" customWidth="1"/>
    <col min="2" max="2" width="41.625" style="30" customWidth="1"/>
    <col min="3" max="3" width="30" style="30" customWidth="1"/>
    <col min="4" max="16384" width="11" style="30"/>
  </cols>
  <sheetData>
    <row r="1" spans="2:3" ht="18.75" thickBot="1" x14ac:dyDescent="0.4"/>
    <row r="2" spans="2:3" ht="43.9" customHeight="1" x14ac:dyDescent="0.35">
      <c r="B2" s="60" t="s">
        <v>0</v>
      </c>
      <c r="C2" s="59"/>
    </row>
    <row r="3" spans="2:3" ht="24" customHeight="1" x14ac:dyDescent="0.35">
      <c r="B3" s="58" t="s">
        <v>52</v>
      </c>
      <c r="C3" s="57"/>
    </row>
    <row r="4" spans="2:3" ht="24" customHeight="1" thickBot="1" x14ac:dyDescent="0.4">
      <c r="B4" s="56" t="s">
        <v>48</v>
      </c>
      <c r="C4" s="55"/>
    </row>
    <row r="5" spans="2:3" ht="27.75" customHeight="1" thickBot="1" x14ac:dyDescent="0.4">
      <c r="B5" s="54"/>
      <c r="C5" s="54"/>
    </row>
    <row r="6" spans="2:3" s="31" customFormat="1" ht="27.75" customHeight="1" thickTop="1" thickBot="1" x14ac:dyDescent="0.3">
      <c r="B6" s="53" t="s">
        <v>2</v>
      </c>
      <c r="C6" s="52" t="s">
        <v>3</v>
      </c>
    </row>
    <row r="7" spans="2:3" s="31" customFormat="1" ht="21" customHeight="1" thickTop="1" x14ac:dyDescent="0.35">
      <c r="B7" s="48" t="s">
        <v>4</v>
      </c>
      <c r="C7" s="51">
        <v>167686.44</v>
      </c>
    </row>
    <row r="8" spans="2:3" s="50" customFormat="1" ht="21" customHeight="1" x14ac:dyDescent="0.35">
      <c r="B8" s="48" t="s">
        <v>5</v>
      </c>
      <c r="C8" s="39">
        <v>52682860.280000001</v>
      </c>
    </row>
    <row r="9" spans="2:3" s="31" customFormat="1" ht="21" hidden="1" customHeight="1" x14ac:dyDescent="0.35">
      <c r="B9" s="48" t="s">
        <v>6</v>
      </c>
      <c r="C9" s="39">
        <v>0</v>
      </c>
    </row>
    <row r="10" spans="2:3" s="31" customFormat="1" ht="21" customHeight="1" x14ac:dyDescent="0.35">
      <c r="B10" s="48" t="s">
        <v>7</v>
      </c>
      <c r="C10" s="47">
        <v>1073261.19</v>
      </c>
    </row>
    <row r="11" spans="2:3" s="31" customFormat="1" ht="21" hidden="1" customHeight="1" x14ac:dyDescent="0.35">
      <c r="B11" s="48" t="s">
        <v>8</v>
      </c>
      <c r="C11" s="39">
        <v>0</v>
      </c>
    </row>
    <row r="12" spans="2:3" s="31" customFormat="1" ht="21" hidden="1" customHeight="1" x14ac:dyDescent="0.35">
      <c r="B12" s="48" t="s">
        <v>9</v>
      </c>
      <c r="C12" s="39">
        <v>0</v>
      </c>
    </row>
    <row r="13" spans="2:3" s="31" customFormat="1" ht="21" customHeight="1" x14ac:dyDescent="0.35">
      <c r="B13" s="48" t="s">
        <v>44</v>
      </c>
      <c r="C13" s="47">
        <v>5948.46</v>
      </c>
    </row>
    <row r="14" spans="2:3" s="31" customFormat="1" ht="21" customHeight="1" thickBot="1" x14ac:dyDescent="0.4">
      <c r="B14" s="33" t="s">
        <v>11</v>
      </c>
      <c r="C14" s="32">
        <f>SUM(C7:C13)</f>
        <v>53929756.369999997</v>
      </c>
    </row>
    <row r="15" spans="2:3" s="31" customFormat="1" ht="21" customHeight="1" thickTop="1" x14ac:dyDescent="0.25">
      <c r="B15" s="46"/>
      <c r="C15" s="49"/>
    </row>
    <row r="16" spans="2:3" s="31" customFormat="1" ht="21" customHeight="1" x14ac:dyDescent="0.35">
      <c r="B16" s="48" t="s">
        <v>12</v>
      </c>
      <c r="C16" s="47">
        <v>4496929.24</v>
      </c>
    </row>
    <row r="17" spans="2:3" s="31" customFormat="1" ht="21" customHeight="1" x14ac:dyDescent="0.35">
      <c r="B17" s="48" t="s">
        <v>13</v>
      </c>
      <c r="C17" s="47">
        <v>4625182.8600000003</v>
      </c>
    </row>
    <row r="18" spans="2:3" s="31" customFormat="1" ht="21" customHeight="1" x14ac:dyDescent="0.35">
      <c r="B18" s="48" t="s">
        <v>14</v>
      </c>
      <c r="C18" s="47">
        <v>10594143.18</v>
      </c>
    </row>
    <row r="19" spans="2:3" s="31" customFormat="1" ht="21" customHeight="1" x14ac:dyDescent="0.35">
      <c r="B19" s="48" t="s">
        <v>15</v>
      </c>
      <c r="C19" s="47">
        <v>337613.97</v>
      </c>
    </row>
    <row r="20" spans="2:3" s="31" customFormat="1" ht="21" customHeight="1" x14ac:dyDescent="0.35">
      <c r="B20" s="48" t="s">
        <v>16</v>
      </c>
      <c r="C20" s="47">
        <v>1618404.38</v>
      </c>
    </row>
    <row r="21" spans="2:3" s="31" customFormat="1" ht="21" customHeight="1" x14ac:dyDescent="0.35">
      <c r="B21" s="48" t="s">
        <v>17</v>
      </c>
      <c r="C21" s="47">
        <v>446475.81</v>
      </c>
    </row>
    <row r="22" spans="2:3" s="31" customFormat="1" ht="21" customHeight="1" x14ac:dyDescent="0.35">
      <c r="B22" s="48" t="s">
        <v>18</v>
      </c>
      <c r="C22" s="39">
        <v>-14966732.300000001</v>
      </c>
    </row>
    <row r="23" spans="2:3" s="31" customFormat="1" ht="21" customHeight="1" thickBot="1" x14ac:dyDescent="0.4">
      <c r="B23" s="33" t="s">
        <v>19</v>
      </c>
      <c r="C23" s="32">
        <f>SUM(C16:C22)</f>
        <v>7152017.1399999969</v>
      </c>
    </row>
    <row r="24" spans="2:3" s="31" customFormat="1" ht="21" customHeight="1" thickTop="1" x14ac:dyDescent="0.25">
      <c r="B24" s="46"/>
      <c r="C24" s="45"/>
    </row>
    <row r="25" spans="2:3" s="31" customFormat="1" ht="21" customHeight="1" x14ac:dyDescent="0.35">
      <c r="B25" s="48" t="s">
        <v>20</v>
      </c>
      <c r="C25" s="47">
        <v>743608.15</v>
      </c>
    </row>
    <row r="26" spans="2:3" s="31" customFormat="1" ht="21" customHeight="1" x14ac:dyDescent="0.35">
      <c r="B26" s="48" t="s">
        <v>21</v>
      </c>
      <c r="C26" s="39">
        <v>-743608.15</v>
      </c>
    </row>
    <row r="27" spans="2:3" s="31" customFormat="1" ht="21" customHeight="1" x14ac:dyDescent="0.35">
      <c r="B27" s="48" t="s">
        <v>22</v>
      </c>
      <c r="C27" s="47">
        <v>45533.24</v>
      </c>
    </row>
    <row r="28" spans="2:3" s="31" customFormat="1" ht="21" customHeight="1" x14ac:dyDescent="0.35">
      <c r="B28" s="48" t="s">
        <v>23</v>
      </c>
      <c r="C28" s="39">
        <v>-23328.54</v>
      </c>
    </row>
    <row r="29" spans="2:3" s="31" customFormat="1" ht="21" customHeight="1" x14ac:dyDescent="0.35">
      <c r="B29" s="48" t="s">
        <v>24</v>
      </c>
      <c r="C29" s="47">
        <v>164360</v>
      </c>
    </row>
    <row r="30" spans="2:3" s="31" customFormat="1" ht="21" hidden="1" customHeight="1" x14ac:dyDescent="0.35">
      <c r="B30" s="48" t="s">
        <v>25</v>
      </c>
      <c r="C30" s="47"/>
    </row>
    <row r="31" spans="2:3" s="31" customFormat="1" ht="21" customHeight="1" thickBot="1" x14ac:dyDescent="0.4">
      <c r="B31" s="33" t="s">
        <v>26</v>
      </c>
      <c r="C31" s="32">
        <f>SUM(C25:C30)</f>
        <v>186564.7</v>
      </c>
    </row>
    <row r="32" spans="2:3" s="31" customFormat="1" ht="21" customHeight="1" thickTop="1" x14ac:dyDescent="0.25">
      <c r="B32" s="46"/>
      <c r="C32" s="45"/>
    </row>
    <row r="33" spans="2:4" s="31" customFormat="1" ht="21" customHeight="1" thickBot="1" x14ac:dyDescent="0.4">
      <c r="B33" s="33" t="s">
        <v>27</v>
      </c>
      <c r="C33" s="32">
        <f>+C31+C23+C14</f>
        <v>61268338.209999993</v>
      </c>
    </row>
    <row r="34" spans="2:4" s="31" customFormat="1" ht="21" customHeight="1" thickTop="1" x14ac:dyDescent="0.25">
      <c r="B34" s="37"/>
      <c r="C34" s="36"/>
    </row>
    <row r="35" spans="2:4" s="31" customFormat="1" ht="21" customHeight="1" x14ac:dyDescent="0.35">
      <c r="B35" s="35" t="s">
        <v>28</v>
      </c>
      <c r="C35" s="39">
        <v>19905</v>
      </c>
    </row>
    <row r="36" spans="2:4" s="31" customFormat="1" ht="21" customHeight="1" x14ac:dyDescent="0.35">
      <c r="B36" s="35" t="s">
        <v>29</v>
      </c>
      <c r="C36" s="39">
        <v>1885752.71</v>
      </c>
      <c r="D36" s="44"/>
    </row>
    <row r="37" spans="2:4" s="31" customFormat="1" ht="21" hidden="1" customHeight="1" x14ac:dyDescent="0.35">
      <c r="B37" s="35" t="s">
        <v>30</v>
      </c>
      <c r="C37" s="39">
        <v>0</v>
      </c>
      <c r="D37" s="44"/>
    </row>
    <row r="38" spans="2:4" s="31" customFormat="1" ht="21" customHeight="1" x14ac:dyDescent="0.35">
      <c r="B38" s="35" t="s">
        <v>31</v>
      </c>
      <c r="C38" s="39">
        <v>-7234.25</v>
      </c>
    </row>
    <row r="39" spans="2:4" s="31" customFormat="1" ht="21" customHeight="1" x14ac:dyDescent="0.35">
      <c r="B39" s="35" t="s">
        <v>32</v>
      </c>
      <c r="C39" s="39">
        <v>103719.9</v>
      </c>
    </row>
    <row r="40" spans="2:4" s="31" customFormat="1" ht="21" customHeight="1" thickBot="1" x14ac:dyDescent="0.4">
      <c r="B40" s="33" t="s">
        <v>33</v>
      </c>
      <c r="C40" s="32">
        <f>SUM(C35:C39)</f>
        <v>2002143.3599999999</v>
      </c>
    </row>
    <row r="41" spans="2:4" s="41" customFormat="1" ht="21" customHeight="1" thickTop="1" x14ac:dyDescent="0.35">
      <c r="B41" s="43"/>
      <c r="C41" s="42"/>
    </row>
    <row r="42" spans="2:4" s="31" customFormat="1" ht="21" customHeight="1" x14ac:dyDescent="0.35">
      <c r="B42" s="35" t="s">
        <v>34</v>
      </c>
      <c r="C42" s="40">
        <v>42008.47</v>
      </c>
    </row>
    <row r="43" spans="2:4" s="31" customFormat="1" ht="21" customHeight="1" x14ac:dyDescent="0.35">
      <c r="B43" s="35" t="s">
        <v>35</v>
      </c>
      <c r="C43" s="40">
        <v>19596815.199999999</v>
      </c>
    </row>
    <row r="44" spans="2:4" s="31" customFormat="1" ht="21" customHeight="1" x14ac:dyDescent="0.35">
      <c r="B44" s="35" t="s">
        <v>36</v>
      </c>
      <c r="C44" s="39">
        <v>5068673.93</v>
      </c>
    </row>
    <row r="45" spans="2:4" s="31" customFormat="1" ht="21" customHeight="1" x14ac:dyDescent="0.35">
      <c r="B45" s="35" t="s">
        <v>37</v>
      </c>
      <c r="C45" s="38">
        <v>34558697.25</v>
      </c>
    </row>
    <row r="46" spans="2:4" s="31" customFormat="1" ht="21" customHeight="1" thickBot="1" x14ac:dyDescent="0.4">
      <c r="B46" s="33" t="s">
        <v>38</v>
      </c>
      <c r="C46" s="32">
        <f>SUM(C42:C45)</f>
        <v>59266194.849999994</v>
      </c>
    </row>
    <row r="47" spans="2:4" s="31" customFormat="1" ht="21" hidden="1" customHeight="1" thickTop="1" x14ac:dyDescent="0.25">
      <c r="B47" s="37"/>
      <c r="C47" s="36"/>
    </row>
    <row r="48" spans="2:4" s="31" customFormat="1" ht="21" customHeight="1" thickTop="1" x14ac:dyDescent="0.25">
      <c r="B48" s="35"/>
      <c r="C48" s="34"/>
    </row>
    <row r="49" spans="2:3" s="31" customFormat="1" ht="21" customHeight="1" thickBot="1" x14ac:dyDescent="0.4">
      <c r="B49" s="33" t="s">
        <v>39</v>
      </c>
      <c r="C49" s="32">
        <f>+C46+C40+1</f>
        <v>61268339.209999993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zoomScale="75" workbookViewId="0">
      <selection activeCell="B3" sqref="B3:C3"/>
    </sheetView>
  </sheetViews>
  <sheetFormatPr baseColWidth="10" defaultRowHeight="18" x14ac:dyDescent="0.35"/>
  <cols>
    <col min="1" max="1" width="14.5" style="30" customWidth="1"/>
    <col min="2" max="2" width="41.625" style="30" customWidth="1"/>
    <col min="3" max="3" width="30" style="30" customWidth="1"/>
    <col min="4" max="16384" width="11" style="30"/>
  </cols>
  <sheetData>
    <row r="1" spans="2:3" ht="18.75" thickBot="1" x14ac:dyDescent="0.4"/>
    <row r="2" spans="2:3" ht="43.9" customHeight="1" x14ac:dyDescent="0.35">
      <c r="B2" s="60" t="s">
        <v>0</v>
      </c>
      <c r="C2" s="59"/>
    </row>
    <row r="3" spans="2:3" ht="24" customHeight="1" x14ac:dyDescent="0.35">
      <c r="B3" s="58" t="s">
        <v>52</v>
      </c>
      <c r="C3" s="57"/>
    </row>
    <row r="4" spans="2:3" ht="24" customHeight="1" thickBot="1" x14ac:dyDescent="0.4">
      <c r="B4" s="56" t="s">
        <v>47</v>
      </c>
      <c r="C4" s="55"/>
    </row>
    <row r="5" spans="2:3" ht="27.75" customHeight="1" thickBot="1" x14ac:dyDescent="0.4">
      <c r="B5" s="54"/>
      <c r="C5" s="54"/>
    </row>
    <row r="6" spans="2:3" s="31" customFormat="1" ht="27.75" customHeight="1" thickTop="1" thickBot="1" x14ac:dyDescent="0.3">
      <c r="B6" s="53" t="s">
        <v>2</v>
      </c>
      <c r="C6" s="52" t="s">
        <v>3</v>
      </c>
    </row>
    <row r="7" spans="2:3" s="31" customFormat="1" ht="21" customHeight="1" thickTop="1" x14ac:dyDescent="0.35">
      <c r="B7" s="48" t="s">
        <v>4</v>
      </c>
      <c r="C7" s="51">
        <v>234468</v>
      </c>
    </row>
    <row r="8" spans="2:3" s="50" customFormat="1" ht="21" customHeight="1" x14ac:dyDescent="0.35">
      <c r="B8" s="48" t="s">
        <v>5</v>
      </c>
      <c r="C8" s="39">
        <v>56636674</v>
      </c>
    </row>
    <row r="9" spans="2:3" s="31" customFormat="1" ht="21" hidden="1" customHeight="1" x14ac:dyDescent="0.35">
      <c r="B9" s="48" t="s">
        <v>6</v>
      </c>
      <c r="C9" s="39">
        <v>0</v>
      </c>
    </row>
    <row r="10" spans="2:3" s="31" customFormat="1" ht="21" customHeight="1" x14ac:dyDescent="0.35">
      <c r="B10" s="48" t="s">
        <v>7</v>
      </c>
      <c r="C10" s="47">
        <v>1205443</v>
      </c>
    </row>
    <row r="11" spans="2:3" s="31" customFormat="1" ht="21" hidden="1" customHeight="1" x14ac:dyDescent="0.35">
      <c r="B11" s="48" t="s">
        <v>8</v>
      </c>
      <c r="C11" s="39">
        <v>0</v>
      </c>
    </row>
    <row r="12" spans="2:3" s="31" customFormat="1" ht="21" hidden="1" customHeight="1" x14ac:dyDescent="0.35">
      <c r="B12" s="48" t="s">
        <v>9</v>
      </c>
      <c r="C12" s="39">
        <v>0</v>
      </c>
    </row>
    <row r="13" spans="2:3" s="31" customFormat="1" ht="21" customHeight="1" x14ac:dyDescent="0.35">
      <c r="B13" s="48" t="s">
        <v>44</v>
      </c>
      <c r="C13" s="47">
        <v>437</v>
      </c>
    </row>
    <row r="14" spans="2:3" s="31" customFormat="1" ht="21" customHeight="1" thickBot="1" x14ac:dyDescent="0.4">
      <c r="B14" s="33" t="s">
        <v>11</v>
      </c>
      <c r="C14" s="32">
        <f>SUM(C7:C13)</f>
        <v>58077022</v>
      </c>
    </row>
    <row r="15" spans="2:3" s="31" customFormat="1" ht="21" customHeight="1" thickTop="1" x14ac:dyDescent="0.25">
      <c r="B15" s="46"/>
      <c r="C15" s="49"/>
    </row>
    <row r="16" spans="2:3" s="31" customFormat="1" ht="21" customHeight="1" x14ac:dyDescent="0.35">
      <c r="B16" s="48" t="s">
        <v>12</v>
      </c>
      <c r="C16" s="47">
        <v>4492134</v>
      </c>
    </row>
    <row r="17" spans="2:3" s="31" customFormat="1" ht="21" customHeight="1" x14ac:dyDescent="0.35">
      <c r="B17" s="48" t="s">
        <v>13</v>
      </c>
      <c r="C17" s="47">
        <v>4625183</v>
      </c>
    </row>
    <row r="18" spans="2:3" s="31" customFormat="1" ht="21" customHeight="1" x14ac:dyDescent="0.35">
      <c r="B18" s="48" t="s">
        <v>14</v>
      </c>
      <c r="C18" s="47">
        <v>10594143</v>
      </c>
    </row>
    <row r="19" spans="2:3" s="31" customFormat="1" ht="21" customHeight="1" x14ac:dyDescent="0.35">
      <c r="B19" s="48" t="s">
        <v>15</v>
      </c>
      <c r="C19" s="47">
        <v>337614</v>
      </c>
    </row>
    <row r="20" spans="2:3" s="31" customFormat="1" ht="21" customHeight="1" x14ac:dyDescent="0.35">
      <c r="B20" s="48" t="s">
        <v>16</v>
      </c>
      <c r="C20" s="47">
        <v>1618404</v>
      </c>
    </row>
    <row r="21" spans="2:3" s="31" customFormat="1" ht="21" customHeight="1" x14ac:dyDescent="0.35">
      <c r="B21" s="48" t="s">
        <v>17</v>
      </c>
      <c r="C21" s="47">
        <v>446476</v>
      </c>
    </row>
    <row r="22" spans="2:3" s="31" customFormat="1" ht="21" customHeight="1" x14ac:dyDescent="0.35">
      <c r="B22" s="48" t="s">
        <v>18</v>
      </c>
      <c r="C22" s="39">
        <v>-14966732</v>
      </c>
    </row>
    <row r="23" spans="2:3" s="31" customFormat="1" ht="21" customHeight="1" thickBot="1" x14ac:dyDescent="0.4">
      <c r="B23" s="33" t="s">
        <v>19</v>
      </c>
      <c r="C23" s="32">
        <f>SUM(C16:C22)</f>
        <v>7147222</v>
      </c>
    </row>
    <row r="24" spans="2:3" s="31" customFormat="1" ht="21" customHeight="1" thickTop="1" x14ac:dyDescent="0.25">
      <c r="B24" s="46"/>
      <c r="C24" s="45"/>
    </row>
    <row r="25" spans="2:3" s="31" customFormat="1" ht="21" customHeight="1" x14ac:dyDescent="0.35">
      <c r="B25" s="48" t="s">
        <v>20</v>
      </c>
      <c r="C25" s="47">
        <v>743608.15</v>
      </c>
    </row>
    <row r="26" spans="2:3" s="31" customFormat="1" ht="21" customHeight="1" x14ac:dyDescent="0.35">
      <c r="B26" s="48" t="s">
        <v>21</v>
      </c>
      <c r="C26" s="39">
        <v>-743608.15</v>
      </c>
    </row>
    <row r="27" spans="2:3" s="31" customFormat="1" ht="21" customHeight="1" x14ac:dyDescent="0.35">
      <c r="B27" s="48" t="s">
        <v>22</v>
      </c>
      <c r="C27" s="47">
        <v>45533.24</v>
      </c>
    </row>
    <row r="28" spans="2:3" s="31" customFormat="1" ht="21" customHeight="1" x14ac:dyDescent="0.35">
      <c r="B28" s="48" t="s">
        <v>23</v>
      </c>
      <c r="C28" s="39">
        <v>-23329</v>
      </c>
    </row>
    <row r="29" spans="2:3" s="31" customFormat="1" ht="21" customHeight="1" x14ac:dyDescent="0.35">
      <c r="B29" s="48" t="s">
        <v>24</v>
      </c>
      <c r="C29" s="47">
        <v>425505</v>
      </c>
    </row>
    <row r="30" spans="2:3" s="31" customFormat="1" ht="21" hidden="1" customHeight="1" x14ac:dyDescent="0.35">
      <c r="B30" s="48" t="s">
        <v>25</v>
      </c>
      <c r="C30" s="47"/>
    </row>
    <row r="31" spans="2:3" s="31" customFormat="1" ht="21" customHeight="1" thickBot="1" x14ac:dyDescent="0.4">
      <c r="B31" s="33" t="s">
        <v>26</v>
      </c>
      <c r="C31" s="32">
        <f>SUM(C25:C30)</f>
        <v>447709.24</v>
      </c>
    </row>
    <row r="32" spans="2:3" s="31" customFormat="1" ht="21" customHeight="1" thickTop="1" x14ac:dyDescent="0.25">
      <c r="B32" s="46"/>
      <c r="C32" s="45"/>
    </row>
    <row r="33" spans="2:4" s="31" customFormat="1" ht="21" customHeight="1" thickBot="1" x14ac:dyDescent="0.4">
      <c r="B33" s="33" t="s">
        <v>27</v>
      </c>
      <c r="C33" s="32">
        <f>+C31+C23+C14</f>
        <v>65671953.240000002</v>
      </c>
    </row>
    <row r="34" spans="2:4" s="31" customFormat="1" ht="21" customHeight="1" thickTop="1" x14ac:dyDescent="0.25">
      <c r="B34" s="37"/>
      <c r="C34" s="36"/>
    </row>
    <row r="35" spans="2:4" s="31" customFormat="1" ht="21" customHeight="1" x14ac:dyDescent="0.35">
      <c r="B35" s="35" t="s">
        <v>28</v>
      </c>
      <c r="C35" s="39">
        <v>19905</v>
      </c>
    </row>
    <row r="36" spans="2:4" s="31" customFormat="1" ht="21" customHeight="1" x14ac:dyDescent="0.35">
      <c r="B36" s="35" t="s">
        <v>29</v>
      </c>
      <c r="C36" s="39">
        <v>3689106</v>
      </c>
      <c r="D36" s="44"/>
    </row>
    <row r="37" spans="2:4" s="31" customFormat="1" ht="21" hidden="1" customHeight="1" x14ac:dyDescent="0.35">
      <c r="B37" s="35" t="s">
        <v>30</v>
      </c>
      <c r="C37" s="39">
        <v>0</v>
      </c>
      <c r="D37" s="44"/>
    </row>
    <row r="38" spans="2:4" s="31" customFormat="1" ht="21" customHeight="1" x14ac:dyDescent="0.35">
      <c r="B38" s="35" t="s">
        <v>31</v>
      </c>
      <c r="C38" s="39">
        <v>-270330</v>
      </c>
    </row>
    <row r="39" spans="2:4" s="31" customFormat="1" ht="21" customHeight="1" x14ac:dyDescent="0.35">
      <c r="B39" s="35" t="s">
        <v>32</v>
      </c>
      <c r="C39" s="39">
        <v>166799</v>
      </c>
    </row>
    <row r="40" spans="2:4" s="31" customFormat="1" ht="21" customHeight="1" thickBot="1" x14ac:dyDescent="0.4">
      <c r="B40" s="33" t="s">
        <v>33</v>
      </c>
      <c r="C40" s="32">
        <f>SUM(C35:C39)</f>
        <v>3605480</v>
      </c>
    </row>
    <row r="41" spans="2:4" s="41" customFormat="1" ht="21" customHeight="1" thickTop="1" x14ac:dyDescent="0.35">
      <c r="B41" s="43"/>
      <c r="C41" s="42"/>
    </row>
    <row r="42" spans="2:4" s="31" customFormat="1" ht="21" customHeight="1" x14ac:dyDescent="0.35">
      <c r="B42" s="35" t="s">
        <v>34</v>
      </c>
      <c r="C42" s="40">
        <v>42008.47</v>
      </c>
    </row>
    <row r="43" spans="2:4" s="31" customFormat="1" ht="21" customHeight="1" x14ac:dyDescent="0.35">
      <c r="B43" s="35" t="s">
        <v>35</v>
      </c>
      <c r="C43" s="40">
        <v>19596815</v>
      </c>
    </row>
    <row r="44" spans="2:4" s="31" customFormat="1" ht="21" customHeight="1" x14ac:dyDescent="0.35">
      <c r="B44" s="35" t="s">
        <v>36</v>
      </c>
      <c r="C44" s="39">
        <v>5068673.93</v>
      </c>
    </row>
    <row r="45" spans="2:4" s="31" customFormat="1" ht="21" customHeight="1" x14ac:dyDescent="0.35">
      <c r="B45" s="35" t="s">
        <v>37</v>
      </c>
      <c r="C45" s="38">
        <v>37358975</v>
      </c>
    </row>
    <row r="46" spans="2:4" s="31" customFormat="1" ht="21" customHeight="1" thickBot="1" x14ac:dyDescent="0.4">
      <c r="B46" s="33" t="s">
        <v>38</v>
      </c>
      <c r="C46" s="32">
        <f>SUM(C42:C45)</f>
        <v>62066472.399999999</v>
      </c>
    </row>
    <row r="47" spans="2:4" s="31" customFormat="1" ht="21" hidden="1" customHeight="1" thickTop="1" x14ac:dyDescent="0.25">
      <c r="B47" s="37"/>
      <c r="C47" s="36"/>
    </row>
    <row r="48" spans="2:4" s="31" customFormat="1" ht="21" customHeight="1" thickTop="1" x14ac:dyDescent="0.25">
      <c r="B48" s="35"/>
      <c r="C48" s="34"/>
    </row>
    <row r="49" spans="2:3" s="31" customFormat="1" ht="21" customHeight="1" thickBot="1" x14ac:dyDescent="0.4">
      <c r="B49" s="33" t="s">
        <v>39</v>
      </c>
      <c r="C49" s="32">
        <f>+C46+C40+1</f>
        <v>65671953.399999999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30" customWidth="1"/>
    <col min="2" max="2" width="41.625" style="30" customWidth="1"/>
    <col min="3" max="3" width="30" style="30" customWidth="1"/>
    <col min="4" max="16384" width="11" style="30"/>
  </cols>
  <sheetData>
    <row r="1" spans="2:3" ht="18.75" thickBot="1" x14ac:dyDescent="0.4"/>
    <row r="2" spans="2:3" ht="43.9" customHeight="1" x14ac:dyDescent="0.35">
      <c r="B2" s="60" t="s">
        <v>0</v>
      </c>
      <c r="C2" s="59"/>
    </row>
    <row r="3" spans="2:3" ht="24" customHeight="1" x14ac:dyDescent="0.35">
      <c r="B3" s="58" t="s">
        <v>52</v>
      </c>
      <c r="C3" s="57"/>
    </row>
    <row r="4" spans="2:3" ht="24" customHeight="1" thickBot="1" x14ac:dyDescent="0.4">
      <c r="B4" s="56" t="s">
        <v>46</v>
      </c>
      <c r="C4" s="55"/>
    </row>
    <row r="5" spans="2:3" ht="27.75" customHeight="1" thickBot="1" x14ac:dyDescent="0.4">
      <c r="B5" s="54"/>
      <c r="C5" s="54"/>
    </row>
    <row r="6" spans="2:3" s="31" customFormat="1" ht="27.75" customHeight="1" thickTop="1" thickBot="1" x14ac:dyDescent="0.3">
      <c r="B6" s="53" t="s">
        <v>2</v>
      </c>
      <c r="C6" s="52" t="s">
        <v>3</v>
      </c>
    </row>
    <row r="7" spans="2:3" s="31" customFormat="1" ht="21" customHeight="1" thickTop="1" x14ac:dyDescent="0.35">
      <c r="B7" s="48" t="s">
        <v>4</v>
      </c>
      <c r="C7" s="51">
        <v>722554</v>
      </c>
    </row>
    <row r="8" spans="2:3" s="50" customFormat="1" ht="21" customHeight="1" x14ac:dyDescent="0.35">
      <c r="B8" s="48" t="s">
        <v>5</v>
      </c>
      <c r="C8" s="39">
        <v>72166212</v>
      </c>
    </row>
    <row r="9" spans="2:3" s="31" customFormat="1" ht="21" customHeight="1" x14ac:dyDescent="0.35">
      <c r="B9" s="48" t="s">
        <v>6</v>
      </c>
      <c r="C9" s="39">
        <v>0</v>
      </c>
    </row>
    <row r="10" spans="2:3" s="31" customFormat="1" ht="21" customHeight="1" x14ac:dyDescent="0.35">
      <c r="B10" s="48" t="s">
        <v>7</v>
      </c>
      <c r="C10" s="47">
        <v>2628986</v>
      </c>
    </row>
    <row r="11" spans="2:3" s="31" customFormat="1" ht="21" customHeight="1" x14ac:dyDescent="0.35">
      <c r="B11" s="48" t="s">
        <v>8</v>
      </c>
      <c r="C11" s="39">
        <v>0</v>
      </c>
    </row>
    <row r="12" spans="2:3" s="31" customFormat="1" ht="21" customHeight="1" x14ac:dyDescent="0.35">
      <c r="B12" s="48" t="s">
        <v>9</v>
      </c>
      <c r="C12" s="39">
        <v>0</v>
      </c>
    </row>
    <row r="13" spans="2:3" s="31" customFormat="1" ht="21" customHeight="1" x14ac:dyDescent="0.35">
      <c r="B13" s="48" t="s">
        <v>44</v>
      </c>
      <c r="C13" s="47">
        <v>205844</v>
      </c>
    </row>
    <row r="14" spans="2:3" s="31" customFormat="1" ht="21" customHeight="1" thickBot="1" x14ac:dyDescent="0.4">
      <c r="B14" s="33" t="s">
        <v>11</v>
      </c>
      <c r="C14" s="32">
        <f>SUM(C7:C13)</f>
        <v>75723596</v>
      </c>
    </row>
    <row r="15" spans="2:3" s="31" customFormat="1" ht="21" customHeight="1" thickTop="1" x14ac:dyDescent="0.25">
      <c r="B15" s="46"/>
      <c r="C15" s="49"/>
    </row>
    <row r="16" spans="2:3" s="31" customFormat="1" ht="21" customHeight="1" x14ac:dyDescent="0.35">
      <c r="B16" s="48" t="s">
        <v>12</v>
      </c>
      <c r="C16" s="47">
        <v>4483504</v>
      </c>
    </row>
    <row r="17" spans="2:3" s="31" customFormat="1" ht="21" customHeight="1" x14ac:dyDescent="0.35">
      <c r="B17" s="48" t="s">
        <v>13</v>
      </c>
      <c r="C17" s="47">
        <v>4625183</v>
      </c>
    </row>
    <row r="18" spans="2:3" s="31" customFormat="1" ht="21" customHeight="1" x14ac:dyDescent="0.35">
      <c r="B18" s="48" t="s">
        <v>14</v>
      </c>
      <c r="C18" s="47">
        <v>10594143</v>
      </c>
    </row>
    <row r="19" spans="2:3" s="31" customFormat="1" ht="21" customHeight="1" x14ac:dyDescent="0.35">
      <c r="B19" s="48" t="s">
        <v>15</v>
      </c>
      <c r="C19" s="47">
        <v>337614</v>
      </c>
    </row>
    <row r="20" spans="2:3" s="31" customFormat="1" ht="21" customHeight="1" x14ac:dyDescent="0.35">
      <c r="B20" s="48" t="s">
        <v>16</v>
      </c>
      <c r="C20" s="47">
        <v>1618404</v>
      </c>
    </row>
    <row r="21" spans="2:3" s="31" customFormat="1" ht="21" customHeight="1" x14ac:dyDescent="0.35">
      <c r="B21" s="48" t="s">
        <v>17</v>
      </c>
      <c r="C21" s="47">
        <v>431702</v>
      </c>
    </row>
    <row r="22" spans="2:3" s="31" customFormat="1" ht="21" customHeight="1" x14ac:dyDescent="0.35">
      <c r="B22" s="48" t="s">
        <v>18</v>
      </c>
      <c r="C22" s="39">
        <v>-14966732</v>
      </c>
    </row>
    <row r="23" spans="2:3" s="31" customFormat="1" ht="21" customHeight="1" thickBot="1" x14ac:dyDescent="0.4">
      <c r="B23" s="33" t="s">
        <v>19</v>
      </c>
      <c r="C23" s="32">
        <f>SUM(C16:C22)</f>
        <v>7123818</v>
      </c>
    </row>
    <row r="24" spans="2:3" s="31" customFormat="1" ht="21" customHeight="1" thickTop="1" x14ac:dyDescent="0.25">
      <c r="B24" s="46"/>
      <c r="C24" s="45"/>
    </row>
    <row r="25" spans="2:3" s="31" customFormat="1" ht="21" customHeight="1" x14ac:dyDescent="0.35">
      <c r="B25" s="48" t="s">
        <v>20</v>
      </c>
      <c r="C25" s="47">
        <v>743608.15</v>
      </c>
    </row>
    <row r="26" spans="2:3" s="31" customFormat="1" ht="21" customHeight="1" x14ac:dyDescent="0.35">
      <c r="B26" s="48" t="s">
        <v>21</v>
      </c>
      <c r="C26" s="39">
        <v>-743608.15</v>
      </c>
    </row>
    <row r="27" spans="2:3" s="31" customFormat="1" ht="21" customHeight="1" x14ac:dyDescent="0.35">
      <c r="B27" s="48" t="s">
        <v>22</v>
      </c>
      <c r="C27" s="47">
        <v>45533.24</v>
      </c>
    </row>
    <row r="28" spans="2:3" s="31" customFormat="1" ht="21" customHeight="1" x14ac:dyDescent="0.35">
      <c r="B28" s="48" t="s">
        <v>23</v>
      </c>
      <c r="C28" s="39">
        <v>-23329</v>
      </c>
    </row>
    <row r="29" spans="2:3" s="31" customFormat="1" ht="21" customHeight="1" x14ac:dyDescent="0.35">
      <c r="B29" s="48" t="s">
        <v>24</v>
      </c>
      <c r="C29" s="47">
        <v>563235</v>
      </c>
    </row>
    <row r="30" spans="2:3" s="31" customFormat="1" ht="21" hidden="1" customHeight="1" x14ac:dyDescent="0.35">
      <c r="B30" s="48" t="s">
        <v>25</v>
      </c>
      <c r="C30" s="47"/>
    </row>
    <row r="31" spans="2:3" s="31" customFormat="1" ht="21" customHeight="1" thickBot="1" x14ac:dyDescent="0.4">
      <c r="B31" s="33" t="s">
        <v>26</v>
      </c>
      <c r="C31" s="32">
        <f>SUM(C25:C30)</f>
        <v>585439.24</v>
      </c>
    </row>
    <row r="32" spans="2:3" s="31" customFormat="1" ht="21" customHeight="1" thickTop="1" x14ac:dyDescent="0.25">
      <c r="B32" s="46"/>
      <c r="C32" s="45"/>
    </row>
    <row r="33" spans="2:4" s="31" customFormat="1" ht="21" customHeight="1" thickBot="1" x14ac:dyDescent="0.4">
      <c r="B33" s="33" t="s">
        <v>27</v>
      </c>
      <c r="C33" s="32">
        <f>+C31+C23+C14</f>
        <v>83432853.239999995</v>
      </c>
    </row>
    <row r="34" spans="2:4" s="31" customFormat="1" ht="21" customHeight="1" thickTop="1" x14ac:dyDescent="0.25">
      <c r="B34" s="37"/>
      <c r="C34" s="36"/>
    </row>
    <row r="35" spans="2:4" s="31" customFormat="1" ht="21" customHeight="1" x14ac:dyDescent="0.35">
      <c r="B35" s="35" t="s">
        <v>28</v>
      </c>
      <c r="C35" s="39">
        <v>19905</v>
      </c>
    </row>
    <row r="36" spans="2:4" s="31" customFormat="1" ht="21" customHeight="1" x14ac:dyDescent="0.35">
      <c r="B36" s="35" t="s">
        <v>29</v>
      </c>
      <c r="C36" s="39">
        <v>2804689</v>
      </c>
      <c r="D36" s="44"/>
    </row>
    <row r="37" spans="2:4" s="31" customFormat="1" ht="21" customHeight="1" x14ac:dyDescent="0.35">
      <c r="B37" s="35" t="s">
        <v>30</v>
      </c>
      <c r="C37" s="39">
        <v>0</v>
      </c>
      <c r="D37" s="44"/>
    </row>
    <row r="38" spans="2:4" s="31" customFormat="1" ht="21" customHeight="1" x14ac:dyDescent="0.35">
      <c r="B38" s="35" t="s">
        <v>31</v>
      </c>
      <c r="C38" s="39">
        <v>-220847</v>
      </c>
    </row>
    <row r="39" spans="2:4" s="31" customFormat="1" ht="21" customHeight="1" x14ac:dyDescent="0.35">
      <c r="B39" s="35" t="s">
        <v>32</v>
      </c>
      <c r="C39" s="39">
        <v>121207</v>
      </c>
    </row>
    <row r="40" spans="2:4" s="31" customFormat="1" ht="21" customHeight="1" thickBot="1" x14ac:dyDescent="0.4">
      <c r="B40" s="33" t="s">
        <v>33</v>
      </c>
      <c r="C40" s="32">
        <f>SUM(C35:C39)</f>
        <v>2724954</v>
      </c>
    </row>
    <row r="41" spans="2:4" s="41" customFormat="1" ht="21" customHeight="1" thickTop="1" x14ac:dyDescent="0.35">
      <c r="B41" s="43"/>
      <c r="C41" s="42"/>
    </row>
    <row r="42" spans="2:4" s="31" customFormat="1" ht="21" customHeight="1" x14ac:dyDescent="0.35">
      <c r="B42" s="35" t="s">
        <v>34</v>
      </c>
      <c r="C42" s="40">
        <v>42008.47</v>
      </c>
    </row>
    <row r="43" spans="2:4" s="31" customFormat="1" ht="21" customHeight="1" x14ac:dyDescent="0.35">
      <c r="B43" s="35" t="s">
        <v>35</v>
      </c>
      <c r="C43" s="40">
        <v>19596815</v>
      </c>
    </row>
    <row r="44" spans="2:4" s="31" customFormat="1" ht="21" customHeight="1" x14ac:dyDescent="0.35">
      <c r="B44" s="35" t="s">
        <v>36</v>
      </c>
      <c r="C44" s="39">
        <v>5068673.93</v>
      </c>
    </row>
    <row r="45" spans="2:4" s="31" customFormat="1" ht="21" customHeight="1" x14ac:dyDescent="0.35">
      <c r="B45" s="35" t="s">
        <v>37</v>
      </c>
      <c r="C45" s="38">
        <v>56000402</v>
      </c>
    </row>
    <row r="46" spans="2:4" s="31" customFormat="1" ht="21" customHeight="1" thickBot="1" x14ac:dyDescent="0.4">
      <c r="B46" s="33" t="s">
        <v>38</v>
      </c>
      <c r="C46" s="32">
        <f>SUM(C42:C45)</f>
        <v>80707899.400000006</v>
      </c>
    </row>
    <row r="47" spans="2:4" s="31" customFormat="1" ht="21" hidden="1" customHeight="1" thickTop="1" x14ac:dyDescent="0.25">
      <c r="B47" s="37"/>
      <c r="C47" s="36"/>
    </row>
    <row r="48" spans="2:4" s="31" customFormat="1" ht="21" customHeight="1" thickTop="1" x14ac:dyDescent="0.25">
      <c r="B48" s="35"/>
      <c r="C48" s="34"/>
    </row>
    <row r="49" spans="2:3" s="31" customFormat="1" ht="21" customHeight="1" thickBot="1" x14ac:dyDescent="0.4">
      <c r="B49" s="33" t="s">
        <v>39</v>
      </c>
      <c r="C49" s="32">
        <f>+C46+C40</f>
        <v>83432853.400000006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30" customWidth="1"/>
    <col min="2" max="2" width="41.625" style="30" customWidth="1"/>
    <col min="3" max="3" width="30" style="30" customWidth="1"/>
    <col min="4" max="16384" width="11" style="30"/>
  </cols>
  <sheetData>
    <row r="1" spans="2:3" ht="18.75" thickBot="1" x14ac:dyDescent="0.4"/>
    <row r="2" spans="2:3" ht="43.9" customHeight="1" x14ac:dyDescent="0.35">
      <c r="B2" s="60" t="s">
        <v>0</v>
      </c>
      <c r="C2" s="59"/>
    </row>
    <row r="3" spans="2:3" ht="24" customHeight="1" x14ac:dyDescent="0.35">
      <c r="B3" s="58" t="s">
        <v>52</v>
      </c>
      <c r="C3" s="57"/>
    </row>
    <row r="4" spans="2:3" ht="24" customHeight="1" thickBot="1" x14ac:dyDescent="0.4">
      <c r="B4" s="56" t="s">
        <v>45</v>
      </c>
      <c r="C4" s="55"/>
    </row>
    <row r="5" spans="2:3" ht="27.75" customHeight="1" thickBot="1" x14ac:dyDescent="0.4">
      <c r="B5" s="54"/>
      <c r="C5" s="54"/>
    </row>
    <row r="6" spans="2:3" s="31" customFormat="1" ht="27.75" customHeight="1" thickTop="1" thickBot="1" x14ac:dyDescent="0.3">
      <c r="B6" s="53" t="s">
        <v>2</v>
      </c>
      <c r="C6" s="52" t="s">
        <v>3</v>
      </c>
    </row>
    <row r="7" spans="2:3" s="31" customFormat="1" ht="21" customHeight="1" thickTop="1" x14ac:dyDescent="0.35">
      <c r="B7" s="48" t="s">
        <v>4</v>
      </c>
      <c r="C7" s="51">
        <v>1144782</v>
      </c>
    </row>
    <row r="8" spans="2:3" s="50" customFormat="1" ht="21" customHeight="1" x14ac:dyDescent="0.35">
      <c r="B8" s="48" t="s">
        <v>5</v>
      </c>
      <c r="C8" s="39">
        <v>87876547</v>
      </c>
    </row>
    <row r="9" spans="2:3" s="31" customFormat="1" ht="21" customHeight="1" x14ac:dyDescent="0.35">
      <c r="B9" s="48" t="s">
        <v>6</v>
      </c>
      <c r="C9" s="39">
        <v>0</v>
      </c>
    </row>
    <row r="10" spans="2:3" s="31" customFormat="1" ht="21" customHeight="1" x14ac:dyDescent="0.35">
      <c r="B10" s="48" t="s">
        <v>7</v>
      </c>
      <c r="C10" s="47">
        <v>15356676</v>
      </c>
    </row>
    <row r="11" spans="2:3" s="31" customFormat="1" ht="21" customHeight="1" x14ac:dyDescent="0.35">
      <c r="B11" s="48" t="s">
        <v>8</v>
      </c>
      <c r="C11" s="39">
        <v>0</v>
      </c>
    </row>
    <row r="12" spans="2:3" s="31" customFormat="1" ht="21" customHeight="1" x14ac:dyDescent="0.35">
      <c r="B12" s="48" t="s">
        <v>9</v>
      </c>
      <c r="C12" s="39">
        <v>0</v>
      </c>
    </row>
    <row r="13" spans="2:3" s="31" customFormat="1" ht="21" customHeight="1" x14ac:dyDescent="0.35">
      <c r="B13" s="48" t="s">
        <v>44</v>
      </c>
      <c r="C13" s="47">
        <v>55675</v>
      </c>
    </row>
    <row r="14" spans="2:3" s="31" customFormat="1" ht="21" customHeight="1" thickBot="1" x14ac:dyDescent="0.4">
      <c r="B14" s="33" t="s">
        <v>11</v>
      </c>
      <c r="C14" s="32">
        <f>SUM(C7:C13)</f>
        <v>104433680</v>
      </c>
    </row>
    <row r="15" spans="2:3" s="31" customFormat="1" ht="21" customHeight="1" thickTop="1" x14ac:dyDescent="0.25">
      <c r="B15" s="46"/>
      <c r="C15" s="49"/>
    </row>
    <row r="16" spans="2:3" s="31" customFormat="1" ht="21" customHeight="1" x14ac:dyDescent="0.35">
      <c r="B16" s="48" t="s">
        <v>12</v>
      </c>
      <c r="C16" s="47">
        <v>4254910</v>
      </c>
    </row>
    <row r="17" spans="2:3" s="31" customFormat="1" ht="21" customHeight="1" x14ac:dyDescent="0.35">
      <c r="B17" s="48" t="s">
        <v>13</v>
      </c>
      <c r="C17" s="47">
        <v>4625183</v>
      </c>
    </row>
    <row r="18" spans="2:3" s="31" customFormat="1" ht="21" customHeight="1" x14ac:dyDescent="0.35">
      <c r="B18" s="48" t="s">
        <v>14</v>
      </c>
      <c r="C18" s="47">
        <v>10584778</v>
      </c>
    </row>
    <row r="19" spans="2:3" s="31" customFormat="1" ht="21" customHeight="1" x14ac:dyDescent="0.35">
      <c r="B19" s="48" t="s">
        <v>15</v>
      </c>
      <c r="C19" s="47">
        <v>337614</v>
      </c>
    </row>
    <row r="20" spans="2:3" s="31" customFormat="1" ht="21" customHeight="1" x14ac:dyDescent="0.35">
      <c r="B20" s="48" t="s">
        <v>16</v>
      </c>
      <c r="C20" s="47">
        <v>1618404</v>
      </c>
    </row>
    <row r="21" spans="2:3" s="31" customFormat="1" ht="21" customHeight="1" x14ac:dyDescent="0.35">
      <c r="B21" s="48" t="s">
        <v>17</v>
      </c>
      <c r="C21" s="47">
        <v>427637</v>
      </c>
    </row>
    <row r="22" spans="2:3" s="31" customFormat="1" ht="21" customHeight="1" x14ac:dyDescent="0.35">
      <c r="B22" s="48" t="s">
        <v>18</v>
      </c>
      <c r="C22" s="39">
        <v>-14735149</v>
      </c>
    </row>
    <row r="23" spans="2:3" s="31" customFormat="1" ht="21" customHeight="1" thickBot="1" x14ac:dyDescent="0.4">
      <c r="B23" s="33" t="s">
        <v>19</v>
      </c>
      <c r="C23" s="32">
        <f>SUM(C16:C22)</f>
        <v>7113377</v>
      </c>
    </row>
    <row r="24" spans="2:3" s="31" customFormat="1" ht="21" customHeight="1" thickTop="1" x14ac:dyDescent="0.25">
      <c r="B24" s="46"/>
      <c r="C24" s="45"/>
    </row>
    <row r="25" spans="2:3" s="31" customFormat="1" ht="21" customHeight="1" x14ac:dyDescent="0.35">
      <c r="B25" s="48" t="s">
        <v>20</v>
      </c>
      <c r="C25" s="47">
        <v>743608.15</v>
      </c>
    </row>
    <row r="26" spans="2:3" s="31" customFormat="1" ht="21" customHeight="1" x14ac:dyDescent="0.35">
      <c r="B26" s="48" t="s">
        <v>21</v>
      </c>
      <c r="C26" s="39">
        <v>-743608.15</v>
      </c>
    </row>
    <row r="27" spans="2:3" s="31" customFormat="1" ht="21" customHeight="1" x14ac:dyDescent="0.35">
      <c r="B27" s="48" t="s">
        <v>22</v>
      </c>
      <c r="C27" s="47">
        <v>45533.24</v>
      </c>
    </row>
    <row r="28" spans="2:3" s="31" customFormat="1" ht="21" customHeight="1" x14ac:dyDescent="0.35">
      <c r="B28" s="48" t="s">
        <v>23</v>
      </c>
      <c r="C28" s="39">
        <v>-23139</v>
      </c>
    </row>
    <row r="29" spans="2:3" s="31" customFormat="1" ht="21" customHeight="1" x14ac:dyDescent="0.35">
      <c r="B29" s="48" t="s">
        <v>24</v>
      </c>
      <c r="C29" s="47">
        <v>573935</v>
      </c>
    </row>
    <row r="30" spans="2:3" s="31" customFormat="1" ht="21" hidden="1" customHeight="1" x14ac:dyDescent="0.35">
      <c r="B30" s="48" t="s">
        <v>25</v>
      </c>
      <c r="C30" s="47"/>
    </row>
    <row r="31" spans="2:3" s="31" customFormat="1" ht="21" customHeight="1" thickBot="1" x14ac:dyDescent="0.4">
      <c r="B31" s="33" t="s">
        <v>26</v>
      </c>
      <c r="C31" s="32">
        <f>SUM(C25:C30)</f>
        <v>596329.24</v>
      </c>
    </row>
    <row r="32" spans="2:3" s="31" customFormat="1" ht="21" customHeight="1" thickTop="1" x14ac:dyDescent="0.25">
      <c r="B32" s="46"/>
      <c r="C32" s="45"/>
    </row>
    <row r="33" spans="2:4" s="31" customFormat="1" ht="21" customHeight="1" thickBot="1" x14ac:dyDescent="0.4">
      <c r="B33" s="33" t="s">
        <v>27</v>
      </c>
      <c r="C33" s="32">
        <f>+C31+C23+C14</f>
        <v>112143386.23999999</v>
      </c>
    </row>
    <row r="34" spans="2:4" s="31" customFormat="1" ht="21" customHeight="1" thickTop="1" x14ac:dyDescent="0.25">
      <c r="B34" s="37"/>
      <c r="C34" s="36"/>
    </row>
    <row r="35" spans="2:4" s="31" customFormat="1" ht="21" customHeight="1" x14ac:dyDescent="0.35">
      <c r="B35" s="35" t="s">
        <v>28</v>
      </c>
      <c r="C35" s="39">
        <v>19905</v>
      </c>
    </row>
    <row r="36" spans="2:4" s="31" customFormat="1" ht="21" customHeight="1" x14ac:dyDescent="0.35">
      <c r="B36" s="35" t="s">
        <v>29</v>
      </c>
      <c r="C36" s="39">
        <v>3193573</v>
      </c>
      <c r="D36" s="44"/>
    </row>
    <row r="37" spans="2:4" s="31" customFormat="1" ht="21" customHeight="1" x14ac:dyDescent="0.35">
      <c r="B37" s="35" t="s">
        <v>30</v>
      </c>
      <c r="C37" s="39">
        <v>0</v>
      </c>
      <c r="D37" s="44"/>
    </row>
    <row r="38" spans="2:4" s="31" customFormat="1" ht="21" customHeight="1" x14ac:dyDescent="0.35">
      <c r="B38" s="35" t="s">
        <v>31</v>
      </c>
      <c r="C38" s="39">
        <v>5572162</v>
      </c>
    </row>
    <row r="39" spans="2:4" s="31" customFormat="1" ht="21" customHeight="1" x14ac:dyDescent="0.35">
      <c r="B39" s="35" t="s">
        <v>32</v>
      </c>
      <c r="C39" s="39">
        <v>95061</v>
      </c>
    </row>
    <row r="40" spans="2:4" s="31" customFormat="1" ht="21" customHeight="1" thickBot="1" x14ac:dyDescent="0.4">
      <c r="B40" s="33" t="s">
        <v>33</v>
      </c>
      <c r="C40" s="32">
        <f>SUM(C35:C39)-1</f>
        <v>8880700</v>
      </c>
    </row>
    <row r="41" spans="2:4" s="41" customFormat="1" ht="21" customHeight="1" thickTop="1" x14ac:dyDescent="0.35">
      <c r="B41" s="43"/>
      <c r="C41" s="42"/>
    </row>
    <row r="42" spans="2:4" s="31" customFormat="1" ht="21" customHeight="1" x14ac:dyDescent="0.35">
      <c r="B42" s="35" t="s">
        <v>34</v>
      </c>
      <c r="C42" s="40">
        <v>42008.47</v>
      </c>
    </row>
    <row r="43" spans="2:4" s="31" customFormat="1" ht="21" customHeight="1" x14ac:dyDescent="0.35">
      <c r="B43" s="35" t="s">
        <v>35</v>
      </c>
      <c r="C43" s="40">
        <v>19596815</v>
      </c>
    </row>
    <row r="44" spans="2:4" s="31" customFormat="1" ht="21" customHeight="1" x14ac:dyDescent="0.35">
      <c r="B44" s="35" t="s">
        <v>36</v>
      </c>
      <c r="C44" s="39">
        <v>5068673.93</v>
      </c>
    </row>
    <row r="45" spans="2:4" s="31" customFormat="1" ht="21" customHeight="1" x14ac:dyDescent="0.35">
      <c r="B45" s="35" t="s">
        <v>37</v>
      </c>
      <c r="C45" s="38">
        <v>78555188</v>
      </c>
    </row>
    <row r="46" spans="2:4" s="31" customFormat="1" ht="21" customHeight="1" thickBot="1" x14ac:dyDescent="0.4">
      <c r="B46" s="33" t="s">
        <v>38</v>
      </c>
      <c r="C46" s="32">
        <f>SUM(C42:C45)+1</f>
        <v>103262686.40000001</v>
      </c>
    </row>
    <row r="47" spans="2:4" s="31" customFormat="1" ht="21" hidden="1" customHeight="1" thickTop="1" x14ac:dyDescent="0.25">
      <c r="B47" s="37"/>
      <c r="C47" s="36"/>
    </row>
    <row r="48" spans="2:4" s="31" customFormat="1" ht="21" customHeight="1" thickTop="1" x14ac:dyDescent="0.25">
      <c r="B48" s="35"/>
      <c r="C48" s="34"/>
    </row>
    <row r="49" spans="2:3" s="31" customFormat="1" ht="21" customHeight="1" thickBot="1" x14ac:dyDescent="0.4">
      <c r="B49" s="33" t="s">
        <v>39</v>
      </c>
      <c r="C49" s="32">
        <f>+C46+C40</f>
        <v>112143386.40000001</v>
      </c>
    </row>
    <row r="50" spans="2:3" ht="21" customHeight="1" thickTop="1" x14ac:dyDescent="0.35"/>
  </sheetData>
  <mergeCells count="3">
    <mergeCell ref="B4:C4"/>
    <mergeCell ref="B2:C2"/>
    <mergeCell ref="B3:C3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1.6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" t="s">
        <v>0</v>
      </c>
      <c r="C2" s="3"/>
    </row>
    <row r="3" spans="2:3" ht="24" customHeight="1" x14ac:dyDescent="0.35">
      <c r="B3" s="58" t="s">
        <v>52</v>
      </c>
      <c r="C3" s="57"/>
    </row>
    <row r="4" spans="2:3" ht="24" customHeight="1" thickBot="1" x14ac:dyDescent="0.4">
      <c r="B4" s="4" t="s">
        <v>43</v>
      </c>
      <c r="C4" s="5"/>
    </row>
    <row r="5" spans="2:3" ht="27.75" customHeight="1" thickBot="1" x14ac:dyDescent="0.4">
      <c r="B5" s="6"/>
      <c r="C5" s="6"/>
    </row>
    <row r="6" spans="2:3" s="9" customFormat="1" ht="27.75" customHeight="1" thickTop="1" thickBot="1" x14ac:dyDescent="0.3">
      <c r="B6" s="7" t="s">
        <v>2</v>
      </c>
      <c r="C6" s="8" t="s">
        <v>3</v>
      </c>
    </row>
    <row r="7" spans="2:3" s="9" customFormat="1" ht="21" customHeight="1" thickTop="1" x14ac:dyDescent="0.35">
      <c r="B7" s="10" t="s">
        <v>4</v>
      </c>
      <c r="C7" s="11">
        <v>457000</v>
      </c>
    </row>
    <row r="8" spans="2:3" s="13" customFormat="1" ht="21" customHeight="1" x14ac:dyDescent="0.35">
      <c r="B8" s="10" t="s">
        <v>5</v>
      </c>
      <c r="C8" s="12">
        <v>103907292</v>
      </c>
    </row>
    <row r="9" spans="2:3" s="9" customFormat="1" ht="21" customHeight="1" x14ac:dyDescent="0.35">
      <c r="B9" s="10" t="s">
        <v>6</v>
      </c>
      <c r="C9" s="12">
        <v>0</v>
      </c>
    </row>
    <row r="10" spans="2:3" s="9" customFormat="1" ht="21" customHeight="1" x14ac:dyDescent="0.35">
      <c r="B10" s="10" t="s">
        <v>7</v>
      </c>
      <c r="C10" s="14">
        <v>946334</v>
      </c>
    </row>
    <row r="11" spans="2:3" s="9" customFormat="1" ht="21" customHeight="1" x14ac:dyDescent="0.35">
      <c r="B11" s="10" t="s">
        <v>8</v>
      </c>
      <c r="C11" s="12">
        <v>0</v>
      </c>
    </row>
    <row r="12" spans="2:3" s="9" customFormat="1" ht="21" customHeight="1" x14ac:dyDescent="0.35">
      <c r="B12" s="10" t="s">
        <v>9</v>
      </c>
      <c r="C12" s="12">
        <v>0</v>
      </c>
    </row>
    <row r="13" spans="2:3" s="9" customFormat="1" ht="21" customHeight="1" x14ac:dyDescent="0.35">
      <c r="B13" s="10" t="s">
        <v>44</v>
      </c>
      <c r="C13" s="14">
        <v>33307</v>
      </c>
    </row>
    <row r="14" spans="2:3" s="9" customFormat="1" ht="21" customHeight="1" thickBot="1" x14ac:dyDescent="0.4">
      <c r="B14" s="15" t="s">
        <v>11</v>
      </c>
      <c r="C14" s="16">
        <f>SUM(C7:C13)</f>
        <v>105343933</v>
      </c>
    </row>
    <row r="15" spans="2:3" s="9" customFormat="1" ht="21" customHeight="1" thickTop="1" x14ac:dyDescent="0.25">
      <c r="B15" s="17"/>
      <c r="C15" s="18"/>
    </row>
    <row r="16" spans="2:3" s="9" customFormat="1" ht="21" customHeight="1" x14ac:dyDescent="0.35">
      <c r="B16" s="10" t="s">
        <v>12</v>
      </c>
      <c r="C16" s="14">
        <v>4025944</v>
      </c>
    </row>
    <row r="17" spans="2:3" s="9" customFormat="1" ht="21" customHeight="1" x14ac:dyDescent="0.35">
      <c r="B17" s="10" t="s">
        <v>13</v>
      </c>
      <c r="C17" s="14">
        <v>4625183</v>
      </c>
    </row>
    <row r="18" spans="2:3" s="9" customFormat="1" ht="21" customHeight="1" x14ac:dyDescent="0.35">
      <c r="B18" s="10" t="s">
        <v>14</v>
      </c>
      <c r="C18" s="14">
        <v>10568648</v>
      </c>
    </row>
    <row r="19" spans="2:3" s="9" customFormat="1" ht="21" customHeight="1" x14ac:dyDescent="0.35">
      <c r="B19" s="10" t="s">
        <v>15</v>
      </c>
      <c r="C19" s="14">
        <v>337614</v>
      </c>
    </row>
    <row r="20" spans="2:3" s="9" customFormat="1" ht="21" customHeight="1" x14ac:dyDescent="0.35">
      <c r="B20" s="10" t="s">
        <v>16</v>
      </c>
      <c r="C20" s="14">
        <v>1623487</v>
      </c>
    </row>
    <row r="21" spans="2:3" s="9" customFormat="1" ht="21" customHeight="1" x14ac:dyDescent="0.35">
      <c r="B21" s="10" t="s">
        <v>17</v>
      </c>
      <c r="C21" s="14">
        <v>427637</v>
      </c>
    </row>
    <row r="22" spans="2:3" s="9" customFormat="1" ht="21" customHeight="1" x14ac:dyDescent="0.35">
      <c r="B22" s="10" t="s">
        <v>18</v>
      </c>
      <c r="C22" s="12">
        <v>-14505756</v>
      </c>
    </row>
    <row r="23" spans="2:3" s="9" customFormat="1" ht="21" customHeight="1" thickBot="1" x14ac:dyDescent="0.4">
      <c r="B23" s="15" t="s">
        <v>19</v>
      </c>
      <c r="C23" s="16">
        <f>SUM(C16:C22)</f>
        <v>7102757</v>
      </c>
    </row>
    <row r="24" spans="2:3" s="9" customFormat="1" ht="21" customHeight="1" thickTop="1" x14ac:dyDescent="0.25">
      <c r="B24" s="17"/>
      <c r="C24" s="19"/>
    </row>
    <row r="25" spans="2:3" s="9" customFormat="1" ht="21" customHeight="1" x14ac:dyDescent="0.35">
      <c r="B25" s="10" t="s">
        <v>20</v>
      </c>
      <c r="C25" s="14">
        <v>743608.15</v>
      </c>
    </row>
    <row r="26" spans="2:3" s="9" customFormat="1" ht="21" customHeight="1" x14ac:dyDescent="0.35">
      <c r="B26" s="10" t="s">
        <v>21</v>
      </c>
      <c r="C26" s="12">
        <v>-743608.15</v>
      </c>
    </row>
    <row r="27" spans="2:3" s="9" customFormat="1" ht="21" customHeight="1" x14ac:dyDescent="0.35">
      <c r="B27" s="10" t="s">
        <v>22</v>
      </c>
      <c r="C27" s="14">
        <v>45533.24</v>
      </c>
    </row>
    <row r="28" spans="2:3" s="9" customFormat="1" ht="21" customHeight="1" x14ac:dyDescent="0.35">
      <c r="B28" s="10" t="s">
        <v>23</v>
      </c>
      <c r="C28" s="12">
        <v>-22949</v>
      </c>
    </row>
    <row r="29" spans="2:3" s="9" customFormat="1" ht="21" customHeight="1" x14ac:dyDescent="0.35">
      <c r="B29" s="10" t="s">
        <v>24</v>
      </c>
      <c r="C29" s="14">
        <v>573935</v>
      </c>
    </row>
    <row r="30" spans="2:3" s="9" customFormat="1" ht="21" hidden="1" customHeight="1" x14ac:dyDescent="0.35">
      <c r="B30" s="10" t="s">
        <v>25</v>
      </c>
      <c r="C30" s="14"/>
    </row>
    <row r="31" spans="2:3" s="9" customFormat="1" ht="21" customHeight="1" thickBot="1" x14ac:dyDescent="0.4">
      <c r="B31" s="15" t="s">
        <v>26</v>
      </c>
      <c r="C31" s="16">
        <f>SUM(C25:C30)</f>
        <v>596519.24</v>
      </c>
    </row>
    <row r="32" spans="2:3" s="9" customFormat="1" ht="21" customHeight="1" thickTop="1" x14ac:dyDescent="0.25">
      <c r="B32" s="17"/>
      <c r="C32" s="19"/>
    </row>
    <row r="33" spans="2:4" s="9" customFormat="1" ht="21" customHeight="1" thickBot="1" x14ac:dyDescent="0.4">
      <c r="B33" s="15" t="s">
        <v>27</v>
      </c>
      <c r="C33" s="16">
        <f>+C31+C23+C14</f>
        <v>113043209.23999999</v>
      </c>
    </row>
    <row r="34" spans="2:4" s="9" customFormat="1" ht="21" customHeight="1" thickTop="1" x14ac:dyDescent="0.25">
      <c r="B34" s="20"/>
      <c r="C34" s="21"/>
    </row>
    <row r="35" spans="2:4" s="9" customFormat="1" ht="21" customHeight="1" x14ac:dyDescent="0.35">
      <c r="B35" s="22" t="s">
        <v>28</v>
      </c>
      <c r="C35" s="12">
        <v>19905</v>
      </c>
    </row>
    <row r="36" spans="2:4" s="9" customFormat="1" ht="21" customHeight="1" x14ac:dyDescent="0.35">
      <c r="B36" s="22" t="s">
        <v>29</v>
      </c>
      <c r="C36" s="12">
        <v>2769503</v>
      </c>
      <c r="D36" s="23"/>
    </row>
    <row r="37" spans="2:4" s="9" customFormat="1" ht="21" customHeight="1" x14ac:dyDescent="0.35">
      <c r="B37" s="22" t="s">
        <v>30</v>
      </c>
      <c r="C37" s="12">
        <v>0</v>
      </c>
      <c r="D37" s="23"/>
    </row>
    <row r="38" spans="2:4" s="9" customFormat="1" ht="21" customHeight="1" x14ac:dyDescent="0.35">
      <c r="B38" s="22" t="s">
        <v>31</v>
      </c>
      <c r="C38" s="12">
        <v>-76186</v>
      </c>
    </row>
    <row r="39" spans="2:4" s="9" customFormat="1" ht="21" customHeight="1" x14ac:dyDescent="0.35">
      <c r="B39" s="22" t="s">
        <v>32</v>
      </c>
      <c r="C39" s="12">
        <v>117637</v>
      </c>
    </row>
    <row r="40" spans="2:4" s="9" customFormat="1" ht="21" customHeight="1" thickBot="1" x14ac:dyDescent="0.4">
      <c r="B40" s="15" t="s">
        <v>33</v>
      </c>
      <c r="C40" s="16">
        <f>SUM(C35:C39)</f>
        <v>2830859</v>
      </c>
    </row>
    <row r="41" spans="2:4" s="26" customFormat="1" ht="21" customHeight="1" thickTop="1" x14ac:dyDescent="0.35">
      <c r="B41" s="24"/>
      <c r="C41" s="25"/>
    </row>
    <row r="42" spans="2:4" s="9" customFormat="1" ht="21" customHeight="1" x14ac:dyDescent="0.35">
      <c r="B42" s="22" t="s">
        <v>34</v>
      </c>
      <c r="C42" s="27">
        <v>42008.47</v>
      </c>
    </row>
    <row r="43" spans="2:4" s="9" customFormat="1" ht="21" customHeight="1" x14ac:dyDescent="0.35">
      <c r="B43" s="22" t="s">
        <v>35</v>
      </c>
      <c r="C43" s="27">
        <v>19596815</v>
      </c>
    </row>
    <row r="44" spans="2:4" s="9" customFormat="1" ht="21" customHeight="1" x14ac:dyDescent="0.35">
      <c r="B44" s="22" t="s">
        <v>36</v>
      </c>
      <c r="C44" s="12">
        <v>5068673.93</v>
      </c>
    </row>
    <row r="45" spans="2:4" s="9" customFormat="1" ht="21" customHeight="1" x14ac:dyDescent="0.35">
      <c r="B45" s="22" t="s">
        <v>37</v>
      </c>
      <c r="C45" s="28">
        <v>85504852</v>
      </c>
    </row>
    <row r="46" spans="2:4" s="9" customFormat="1" ht="21" customHeight="1" thickBot="1" x14ac:dyDescent="0.4">
      <c r="B46" s="15" t="s">
        <v>38</v>
      </c>
      <c r="C46" s="16">
        <f>SUM(C42:C45)+1</f>
        <v>110212350.40000001</v>
      </c>
    </row>
    <row r="47" spans="2:4" s="9" customFormat="1" ht="21" hidden="1" customHeight="1" thickTop="1" x14ac:dyDescent="0.25">
      <c r="B47" s="20"/>
      <c r="C47" s="21"/>
    </row>
    <row r="48" spans="2:4" s="9" customFormat="1" ht="21" customHeight="1" thickTop="1" x14ac:dyDescent="0.25">
      <c r="B48" s="22"/>
      <c r="C48" s="29"/>
    </row>
    <row r="49" spans="2:3" s="9" customFormat="1" ht="21" customHeight="1" thickBot="1" x14ac:dyDescent="0.4">
      <c r="B49" s="15" t="s">
        <v>39</v>
      </c>
      <c r="C49" s="16">
        <f>+C46+C40</f>
        <v>113043209.40000001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1.6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" t="s">
        <v>0</v>
      </c>
      <c r="C2" s="3"/>
    </row>
    <row r="3" spans="2:3" ht="24" customHeight="1" x14ac:dyDescent="0.35">
      <c r="B3" s="58" t="s">
        <v>52</v>
      </c>
      <c r="C3" s="57"/>
    </row>
    <row r="4" spans="2:3" ht="24" customHeight="1" thickBot="1" x14ac:dyDescent="0.4">
      <c r="B4" s="4" t="s">
        <v>42</v>
      </c>
      <c r="C4" s="5"/>
    </row>
    <row r="5" spans="2:3" ht="27.75" customHeight="1" thickBot="1" x14ac:dyDescent="0.4">
      <c r="B5" s="6"/>
      <c r="C5" s="6"/>
    </row>
    <row r="6" spans="2:3" s="9" customFormat="1" ht="27.75" customHeight="1" thickTop="1" thickBot="1" x14ac:dyDescent="0.3">
      <c r="B6" s="7" t="s">
        <v>2</v>
      </c>
      <c r="C6" s="8" t="s">
        <v>3</v>
      </c>
    </row>
    <row r="7" spans="2:3" s="9" customFormat="1" ht="21" customHeight="1" thickTop="1" x14ac:dyDescent="0.35">
      <c r="B7" s="10" t="s">
        <v>4</v>
      </c>
      <c r="C7" s="11">
        <v>437000</v>
      </c>
    </row>
    <row r="8" spans="2:3" s="13" customFormat="1" ht="21" customHeight="1" x14ac:dyDescent="0.35">
      <c r="B8" s="10" t="s">
        <v>5</v>
      </c>
      <c r="C8" s="12">
        <v>59310640</v>
      </c>
    </row>
    <row r="9" spans="2:3" s="9" customFormat="1" ht="21" customHeight="1" x14ac:dyDescent="0.35">
      <c r="B9" s="10" t="s">
        <v>6</v>
      </c>
      <c r="C9" s="12">
        <v>0</v>
      </c>
    </row>
    <row r="10" spans="2:3" s="9" customFormat="1" ht="21" customHeight="1" x14ac:dyDescent="0.35">
      <c r="B10" s="10" t="s">
        <v>7</v>
      </c>
      <c r="C10" s="14">
        <v>793193</v>
      </c>
    </row>
    <row r="11" spans="2:3" s="9" customFormat="1" ht="21" customHeight="1" x14ac:dyDescent="0.35">
      <c r="B11" s="10" t="s">
        <v>8</v>
      </c>
      <c r="C11" s="12">
        <v>0</v>
      </c>
    </row>
    <row r="12" spans="2:3" s="9" customFormat="1" ht="21" customHeight="1" x14ac:dyDescent="0.35">
      <c r="B12" s="10" t="s">
        <v>9</v>
      </c>
      <c r="C12" s="12">
        <v>0</v>
      </c>
    </row>
    <row r="13" spans="2:3" s="9" customFormat="1" ht="21" customHeight="1" x14ac:dyDescent="0.35">
      <c r="B13" s="10" t="s">
        <v>10</v>
      </c>
      <c r="C13" s="14">
        <v>18516</v>
      </c>
    </row>
    <row r="14" spans="2:3" s="9" customFormat="1" ht="21" customHeight="1" thickBot="1" x14ac:dyDescent="0.4">
      <c r="B14" s="15" t="s">
        <v>11</v>
      </c>
      <c r="C14" s="16">
        <f>SUM(C7:C13)</f>
        <v>60559349</v>
      </c>
    </row>
    <row r="15" spans="2:3" s="9" customFormat="1" ht="21" customHeight="1" thickTop="1" x14ac:dyDescent="0.25">
      <c r="B15" s="17"/>
      <c r="C15" s="18"/>
    </row>
    <row r="16" spans="2:3" s="9" customFormat="1" ht="21" customHeight="1" x14ac:dyDescent="0.35">
      <c r="B16" s="10" t="s">
        <v>12</v>
      </c>
      <c r="C16" s="14">
        <v>3815758</v>
      </c>
    </row>
    <row r="17" spans="2:3" s="9" customFormat="1" ht="21" customHeight="1" x14ac:dyDescent="0.35">
      <c r="B17" s="10" t="s">
        <v>13</v>
      </c>
      <c r="C17" s="14">
        <v>4625183</v>
      </c>
    </row>
    <row r="18" spans="2:3" s="9" customFormat="1" ht="21" customHeight="1" x14ac:dyDescent="0.35">
      <c r="B18" s="10" t="s">
        <v>14</v>
      </c>
      <c r="C18" s="14">
        <v>10483089</v>
      </c>
    </row>
    <row r="19" spans="2:3" s="9" customFormat="1" ht="21" customHeight="1" x14ac:dyDescent="0.35">
      <c r="B19" s="10" t="s">
        <v>15</v>
      </c>
      <c r="C19" s="14">
        <v>337614</v>
      </c>
    </row>
    <row r="20" spans="2:3" s="9" customFormat="1" ht="21" customHeight="1" x14ac:dyDescent="0.35">
      <c r="B20" s="10" t="s">
        <v>16</v>
      </c>
      <c r="C20" s="14">
        <v>1421298</v>
      </c>
    </row>
    <row r="21" spans="2:3" s="9" customFormat="1" ht="21" customHeight="1" x14ac:dyDescent="0.35">
      <c r="B21" s="10" t="s">
        <v>17</v>
      </c>
      <c r="C21" s="14">
        <v>362912</v>
      </c>
    </row>
    <row r="22" spans="2:3" s="9" customFormat="1" ht="21" customHeight="1" x14ac:dyDescent="0.35">
      <c r="B22" s="10" t="s">
        <v>18</v>
      </c>
      <c r="C22" s="12">
        <v>-14299556</v>
      </c>
    </row>
    <row r="23" spans="2:3" s="9" customFormat="1" ht="21" customHeight="1" thickBot="1" x14ac:dyDescent="0.4">
      <c r="B23" s="15" t="s">
        <v>19</v>
      </c>
      <c r="C23" s="16">
        <f>SUM(C16:C22)-1</f>
        <v>6746297</v>
      </c>
    </row>
    <row r="24" spans="2:3" s="9" customFormat="1" ht="21" customHeight="1" thickTop="1" x14ac:dyDescent="0.25">
      <c r="B24" s="17"/>
      <c r="C24" s="19"/>
    </row>
    <row r="25" spans="2:3" s="9" customFormat="1" ht="21" customHeight="1" x14ac:dyDescent="0.35">
      <c r="B25" s="10" t="s">
        <v>20</v>
      </c>
      <c r="C25" s="14">
        <v>743608.15</v>
      </c>
    </row>
    <row r="26" spans="2:3" s="9" customFormat="1" ht="21" customHeight="1" x14ac:dyDescent="0.35">
      <c r="B26" s="10" t="s">
        <v>21</v>
      </c>
      <c r="C26" s="12">
        <v>-743608.15</v>
      </c>
    </row>
    <row r="27" spans="2:3" s="9" customFormat="1" ht="21" customHeight="1" x14ac:dyDescent="0.35">
      <c r="B27" s="10" t="s">
        <v>22</v>
      </c>
      <c r="C27" s="14">
        <v>45533.24</v>
      </c>
    </row>
    <row r="28" spans="2:3" s="9" customFormat="1" ht="21" customHeight="1" x14ac:dyDescent="0.35">
      <c r="B28" s="10" t="s">
        <v>23</v>
      </c>
      <c r="C28" s="12">
        <v>-22759</v>
      </c>
    </row>
    <row r="29" spans="2:3" s="9" customFormat="1" ht="21" customHeight="1" x14ac:dyDescent="0.35">
      <c r="B29" s="10" t="s">
        <v>24</v>
      </c>
      <c r="C29" s="14">
        <v>450707</v>
      </c>
    </row>
    <row r="30" spans="2:3" s="9" customFormat="1" ht="21" hidden="1" customHeight="1" x14ac:dyDescent="0.35">
      <c r="B30" s="10" t="s">
        <v>25</v>
      </c>
      <c r="C30" s="14"/>
    </row>
    <row r="31" spans="2:3" s="9" customFormat="1" ht="21" customHeight="1" thickBot="1" x14ac:dyDescent="0.4">
      <c r="B31" s="15" t="s">
        <v>26</v>
      </c>
      <c r="C31" s="16">
        <f>SUM(C25:C30)-1</f>
        <v>473480.24</v>
      </c>
    </row>
    <row r="32" spans="2:3" s="9" customFormat="1" ht="21" customHeight="1" thickTop="1" x14ac:dyDescent="0.25">
      <c r="B32" s="17"/>
      <c r="C32" s="19"/>
    </row>
    <row r="33" spans="2:4" s="9" customFormat="1" ht="21" customHeight="1" thickBot="1" x14ac:dyDescent="0.4">
      <c r="B33" s="15" t="s">
        <v>27</v>
      </c>
      <c r="C33" s="16">
        <f>+C31+C23+C14</f>
        <v>67779126.239999995</v>
      </c>
    </row>
    <row r="34" spans="2:4" s="9" customFormat="1" ht="21" customHeight="1" thickTop="1" x14ac:dyDescent="0.25">
      <c r="B34" s="20"/>
      <c r="C34" s="21"/>
    </row>
    <row r="35" spans="2:4" s="9" customFormat="1" ht="21" customHeight="1" x14ac:dyDescent="0.35">
      <c r="B35" s="22" t="s">
        <v>28</v>
      </c>
      <c r="C35" s="12">
        <v>19905</v>
      </c>
    </row>
    <row r="36" spans="2:4" s="9" customFormat="1" ht="21" customHeight="1" x14ac:dyDescent="0.35">
      <c r="B36" s="22" t="s">
        <v>29</v>
      </c>
      <c r="C36" s="12">
        <v>2384346</v>
      </c>
      <c r="D36" s="23"/>
    </row>
    <row r="37" spans="2:4" s="9" customFormat="1" ht="21" customHeight="1" x14ac:dyDescent="0.35">
      <c r="B37" s="22" t="s">
        <v>30</v>
      </c>
      <c r="C37" s="12">
        <v>0</v>
      </c>
      <c r="D37" s="23"/>
    </row>
    <row r="38" spans="2:4" s="9" customFormat="1" ht="21" customHeight="1" x14ac:dyDescent="0.35">
      <c r="B38" s="22" t="s">
        <v>31</v>
      </c>
      <c r="C38" s="12">
        <v>-18008</v>
      </c>
    </row>
    <row r="39" spans="2:4" s="9" customFormat="1" ht="21" customHeight="1" x14ac:dyDescent="0.35">
      <c r="B39" s="22" t="s">
        <v>32</v>
      </c>
      <c r="C39" s="12">
        <v>93184</v>
      </c>
    </row>
    <row r="40" spans="2:4" s="9" customFormat="1" ht="21" customHeight="1" thickBot="1" x14ac:dyDescent="0.4">
      <c r="B40" s="15" t="s">
        <v>33</v>
      </c>
      <c r="C40" s="16">
        <f>SUM(C35:C39)</f>
        <v>2479427</v>
      </c>
    </row>
    <row r="41" spans="2:4" s="26" customFormat="1" ht="21" customHeight="1" thickTop="1" x14ac:dyDescent="0.35">
      <c r="B41" s="24"/>
      <c r="C41" s="25"/>
    </row>
    <row r="42" spans="2:4" s="9" customFormat="1" ht="21" customHeight="1" x14ac:dyDescent="0.35">
      <c r="B42" s="22" t="s">
        <v>34</v>
      </c>
      <c r="C42" s="27">
        <v>42008.47</v>
      </c>
    </row>
    <row r="43" spans="2:4" s="9" customFormat="1" ht="21" customHeight="1" x14ac:dyDescent="0.35">
      <c r="B43" s="22" t="s">
        <v>35</v>
      </c>
      <c r="C43" s="27">
        <v>19596815</v>
      </c>
    </row>
    <row r="44" spans="2:4" s="9" customFormat="1" ht="21" customHeight="1" x14ac:dyDescent="0.35">
      <c r="B44" s="22" t="s">
        <v>36</v>
      </c>
      <c r="C44" s="12">
        <v>5068673.93</v>
      </c>
    </row>
    <row r="45" spans="2:4" s="9" customFormat="1" ht="21" customHeight="1" x14ac:dyDescent="0.35">
      <c r="B45" s="22" t="s">
        <v>37</v>
      </c>
      <c r="C45" s="28">
        <v>40592202</v>
      </c>
    </row>
    <row r="46" spans="2:4" s="9" customFormat="1" ht="21" customHeight="1" thickBot="1" x14ac:dyDescent="0.4">
      <c r="B46" s="15" t="s">
        <v>38</v>
      </c>
      <c r="C46" s="16">
        <f>SUM(C42:C45)+1</f>
        <v>65299700.399999999</v>
      </c>
    </row>
    <row r="47" spans="2:4" s="9" customFormat="1" ht="21" hidden="1" customHeight="1" thickTop="1" x14ac:dyDescent="0.25">
      <c r="B47" s="20"/>
      <c r="C47" s="21"/>
    </row>
    <row r="48" spans="2:4" s="9" customFormat="1" ht="21" customHeight="1" thickTop="1" x14ac:dyDescent="0.25">
      <c r="B48" s="22"/>
      <c r="C48" s="29"/>
    </row>
    <row r="49" spans="2:3" s="9" customFormat="1" ht="21" customHeight="1" thickBot="1" x14ac:dyDescent="0.4">
      <c r="B49" s="15" t="s">
        <v>39</v>
      </c>
      <c r="C49" s="16">
        <f>+C46+C40-1</f>
        <v>67779126.400000006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Balance Dic 2009</vt:lpstr>
      <vt:lpstr>Balance Nov 2009</vt:lpstr>
      <vt:lpstr>Balance Oct 2009</vt:lpstr>
      <vt:lpstr>Balance Sep 2009</vt:lpstr>
      <vt:lpstr>Balance Agt 2009</vt:lpstr>
      <vt:lpstr>Balance Jul 2009</vt:lpstr>
      <vt:lpstr>Balance Jun 2009</vt:lpstr>
      <vt:lpstr>Balance May 2009</vt:lpstr>
      <vt:lpstr>Balance Abr 2009</vt:lpstr>
      <vt:lpstr>Balance Mzo 2009</vt:lpstr>
      <vt:lpstr>Balance Feb 2009</vt:lpstr>
      <vt:lpstr>Balance Ene 2009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Molina Becerril</dc:creator>
  <cp:lastModifiedBy>Adriana Molina Becerril</cp:lastModifiedBy>
  <dcterms:created xsi:type="dcterms:W3CDTF">2012-04-05T19:28:03Z</dcterms:created>
  <dcterms:modified xsi:type="dcterms:W3CDTF">2012-04-05T19:53:55Z</dcterms:modified>
</cp:coreProperties>
</file>